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athomas\OneDrive - Environmental Defense Fund - edf.org\Documents\FISHE\"/>
    </mc:Choice>
  </mc:AlternateContent>
  <xr:revisionPtr revIDLastSave="0" documentId="8_{5943F67D-783B-4FC9-B7DF-5D24C1FF1861}" xr6:coauthVersionLast="47" xr6:coauthVersionMax="47" xr10:uidLastSave="{00000000-0000-0000-0000-000000000000}"/>
  <bookViews>
    <workbookView xWindow="-120" yWindow="-120" windowWidth="29040" windowHeight="15840" tabRatio="596" xr2:uid="{00000000-000D-0000-FFFF-FFFF00000000}"/>
  </bookViews>
  <sheets>
    <sheet name="Read Me" sheetId="13" r:id="rId1"/>
    <sheet name="Species" sheetId="7" r:id="rId2"/>
    <sheet name="Regional Exposure" sheetId="22" r:id="rId3"/>
    <sheet name="CVA 1-35 species" sheetId="10" r:id="rId4"/>
    <sheet name="CVA 36-50 species" sheetId="19" r:id="rId5"/>
    <sheet name="CVA results and graph" sheetId="12" r:id="rId6"/>
    <sheet name="Scoring (Data Quality)" sheetId="17" state="hidden" r:id="rId7"/>
    <sheet name="Scoring" sheetId="15" state="hidden" r:id="rId8"/>
    <sheet name="Outputs" sheetId="20" state="hidden" r:id="rId9"/>
  </sheets>
  <externalReferences>
    <externalReference r:id="rId10"/>
  </externalReferences>
  <definedNames>
    <definedName name="_xlnm._FilterDatabase" localSheetId="3" hidden="1">'CVA 1-35 species'!$B$1:$JC$41</definedName>
    <definedName name="_xlnm._FilterDatabase" localSheetId="4" hidden="1">'CVA 36-50 species'!$B$1:$CD$40</definedName>
    <definedName name="_xlnm._FilterDatabase" localSheetId="5" hidden="1">'CVA results and graph'!$X$1:$Y$3</definedName>
    <definedName name="Data1" localSheetId="4">'CVA 36-50 species'!#REF!</definedName>
    <definedName name="Data1">'CVA 1-35 species'!#REF!</definedName>
    <definedName name="Data10" localSheetId="4">'CVA 36-50 species'!#REF!</definedName>
    <definedName name="Data10">'CVA 1-35 species'!#REF!</definedName>
    <definedName name="Data11" localSheetId="4">'CVA 36-50 species'!#REF!</definedName>
    <definedName name="Data11">'CVA 1-35 species'!#REF!</definedName>
    <definedName name="Data12" localSheetId="4">'CVA 36-50 species'!#REF!</definedName>
    <definedName name="Data12">'CVA 1-35 species'!#REF!</definedName>
    <definedName name="Data13" localSheetId="4">'CVA 36-50 species'!#REF!</definedName>
    <definedName name="Data13">'CVA 1-35 species'!#REF!</definedName>
    <definedName name="Data14" localSheetId="4">'CVA 36-50 species'!#REF!</definedName>
    <definedName name="Data14">'CVA 1-35 species'!#REF!</definedName>
    <definedName name="Data15" localSheetId="4">'CVA 36-50 species'!#REF!</definedName>
    <definedName name="Data15">'CVA 1-35 species'!#REF!</definedName>
    <definedName name="Data16" localSheetId="4">'CVA 36-50 species'!#REF!</definedName>
    <definedName name="Data16">'CVA 1-35 species'!#REF!</definedName>
    <definedName name="Data17" localSheetId="4">'CVA 36-50 species'!#REF!</definedName>
    <definedName name="Data17">'CVA 1-35 species'!#REF!</definedName>
    <definedName name="Data18" localSheetId="4">'CVA 36-50 species'!#REF!</definedName>
    <definedName name="Data18">'CVA 1-35 species'!#REF!</definedName>
    <definedName name="Data19" localSheetId="4">'CVA 36-50 species'!#REF!</definedName>
    <definedName name="Data19">'CVA 1-35 species'!#REF!</definedName>
    <definedName name="Data2" localSheetId="4">'CVA 36-50 species'!#REF!</definedName>
    <definedName name="Data2">'CVA 1-35 species'!#REF!</definedName>
    <definedName name="Data20" localSheetId="4">'CVA 36-50 species'!#REF!</definedName>
    <definedName name="Data20">'CVA 1-35 species'!#REF!</definedName>
    <definedName name="Data21" localSheetId="4">'CVA 36-50 species'!#REF!</definedName>
    <definedName name="Data21">'CVA 1-35 species'!#REF!</definedName>
    <definedName name="Data22" localSheetId="4">'CVA 36-50 species'!#REF!</definedName>
    <definedName name="Data22">'CVA 1-35 species'!#REF!</definedName>
    <definedName name="Data23" localSheetId="4">'CVA 36-50 species'!#REF!</definedName>
    <definedName name="Data23">'CVA 1-35 species'!#REF!</definedName>
    <definedName name="Data24" localSheetId="4">'CVA 36-50 species'!#REF!</definedName>
    <definedName name="Data24">'CVA 1-35 species'!#REF!</definedName>
    <definedName name="Data25" localSheetId="4">'CVA 36-50 species'!#REF!</definedName>
    <definedName name="Data25">'CVA 1-35 species'!#REF!</definedName>
    <definedName name="Data26" localSheetId="4">'CVA 36-50 species'!#REF!</definedName>
    <definedName name="Data26">'CVA 1-35 species'!#REF!</definedName>
    <definedName name="Data27" localSheetId="4">'CVA 36-50 species'!#REF!</definedName>
    <definedName name="Data27">'CVA 1-35 species'!#REF!</definedName>
    <definedName name="Data28" localSheetId="4">'CVA 36-50 species'!#REF!</definedName>
    <definedName name="Data28">'CVA 1-35 species'!#REF!</definedName>
    <definedName name="Data29" localSheetId="4">'CVA 36-50 species'!#REF!</definedName>
    <definedName name="Data29">'CVA 1-35 species'!#REF!</definedName>
    <definedName name="Data3" localSheetId="4">'CVA 36-50 species'!#REF!</definedName>
    <definedName name="Data3">'CVA 1-35 species'!#REF!</definedName>
    <definedName name="Data30" localSheetId="4">'CVA 36-50 species'!#REF!</definedName>
    <definedName name="Data30">'CVA 1-35 species'!#REF!</definedName>
    <definedName name="Data31" localSheetId="4">'CVA 36-50 species'!#REF!</definedName>
    <definedName name="Data31">'CVA 1-35 species'!#REF!</definedName>
    <definedName name="Data32" localSheetId="4">'CVA 36-50 species'!#REF!</definedName>
    <definedName name="Data32">'CVA 1-35 species'!#REF!</definedName>
    <definedName name="Data33" localSheetId="4">'CVA 36-50 species'!#REF!</definedName>
    <definedName name="Data33">'CVA 1-35 species'!#REF!</definedName>
    <definedName name="Data34" localSheetId="4">'CVA 36-50 species'!#REF!</definedName>
    <definedName name="Data34">'CVA 1-35 species'!#REF!</definedName>
    <definedName name="Data35" localSheetId="4">'CVA 36-50 species'!#REF!</definedName>
    <definedName name="Data35">'CVA 1-35 species'!#REF!</definedName>
    <definedName name="Data36">#REF!</definedName>
    <definedName name="Data37">#REF!</definedName>
    <definedName name="Data38">#REF!</definedName>
    <definedName name="Data39">#REF!</definedName>
    <definedName name="Data4" localSheetId="4">'CVA 36-50 species'!#REF!</definedName>
    <definedName name="Data4">'CVA 1-35 species'!#REF!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 localSheetId="4">'CVA 36-50 species'!#REF!</definedName>
    <definedName name="Data5">'CVA 1-35 species'!#REF!</definedName>
    <definedName name="Data50">#REF!</definedName>
    <definedName name="Data6" localSheetId="4">'CVA 36-50 species'!#REF!</definedName>
    <definedName name="Data6">'CVA 1-35 species'!#REF!</definedName>
    <definedName name="Data7" localSheetId="4">'CVA 36-50 species'!#REF!</definedName>
    <definedName name="Data7">'CVA 1-35 species'!#REF!</definedName>
    <definedName name="Data8" localSheetId="4">'CVA 36-50 species'!#REF!</definedName>
    <definedName name="Data8">'CVA 1-35 species'!#REF!</definedName>
    <definedName name="Data9" localSheetId="4">'CVA 36-50 species'!#REF!</definedName>
    <definedName name="Data9">'CVA 1-35 species'!#REF!</definedName>
    <definedName name="Pdata1" localSheetId="4">'CVA 36-50 species'!#REF!</definedName>
    <definedName name="Pdata1">'CVA 1-35 species'!#REF!</definedName>
    <definedName name="Pdata10" localSheetId="4">'CVA 36-50 species'!$BX$16</definedName>
    <definedName name="Pdata10">'CVA 1-35 species'!$BX$16</definedName>
    <definedName name="Pdata11" localSheetId="4">'CVA 36-50 species'!#REF!</definedName>
    <definedName name="Pdata11">'CVA 1-35 species'!$CE$16</definedName>
    <definedName name="Pdata12" localSheetId="4">'CVA 36-50 species'!#REF!</definedName>
    <definedName name="Pdata12">'CVA 1-35 species'!$CL$16</definedName>
    <definedName name="Pdata13" localSheetId="4">'CVA 36-50 species'!#REF!</definedName>
    <definedName name="Pdata13">'CVA 1-35 species'!$CS$16</definedName>
    <definedName name="Pdata14" localSheetId="4">'CVA 36-50 species'!#REF!</definedName>
    <definedName name="Pdata14">'CVA 1-35 species'!$CZ$16</definedName>
    <definedName name="Pdata15" localSheetId="4">'CVA 36-50 species'!#REF!</definedName>
    <definedName name="Pdata15">'CVA 1-35 species'!$DG$16</definedName>
    <definedName name="Pdata16" localSheetId="4">'CVA 36-50 species'!#REF!</definedName>
    <definedName name="Pdata16">'CVA 1-35 species'!$DN$16</definedName>
    <definedName name="Pdata17" localSheetId="4">'CVA 36-50 species'!#REF!</definedName>
    <definedName name="Pdata17">'CVA 1-35 species'!$DU$16</definedName>
    <definedName name="Pdata18" localSheetId="4">'CVA 36-50 species'!#REF!</definedName>
    <definedName name="Pdata18">'CVA 1-35 species'!$EB$16</definedName>
    <definedName name="Pdata19" localSheetId="4">'CVA 36-50 species'!#REF!</definedName>
    <definedName name="Pdata19">'CVA 1-35 species'!$EI$16</definedName>
    <definedName name="Pdata2" localSheetId="4">'CVA 36-50 species'!$T$16</definedName>
    <definedName name="Pdata2">'CVA 1-35 species'!$T$16</definedName>
    <definedName name="Pdata20" localSheetId="4">'CVA 36-50 species'!#REF!</definedName>
    <definedName name="Pdata20">'CVA 1-35 species'!$EP$16</definedName>
    <definedName name="Pdata21" localSheetId="4">'CVA 36-50 species'!#REF!</definedName>
    <definedName name="Pdata21">'CVA 1-35 species'!$EW$16</definedName>
    <definedName name="Pdata22" localSheetId="4">'CVA 36-50 species'!#REF!</definedName>
    <definedName name="Pdata22">'CVA 1-35 species'!$FD$16</definedName>
    <definedName name="Pdata23" localSheetId="4">'CVA 36-50 species'!#REF!</definedName>
    <definedName name="Pdata23">'CVA 1-35 species'!$FK$16</definedName>
    <definedName name="Pdata24" localSheetId="4">'CVA 36-50 species'!#REF!</definedName>
    <definedName name="Pdata24">'CVA 1-35 species'!$FR$16</definedName>
    <definedName name="Pdata25" localSheetId="4">'CVA 36-50 species'!#REF!</definedName>
    <definedName name="Pdata25">'CVA 1-35 species'!$FY$16</definedName>
    <definedName name="Pdata26" localSheetId="4">'CVA 36-50 species'!#REF!</definedName>
    <definedName name="Pdata26">'CVA 1-35 species'!$GF$16</definedName>
    <definedName name="Pdata27" localSheetId="4">'CVA 36-50 species'!#REF!</definedName>
    <definedName name="Pdata27">'CVA 1-35 species'!$GM$16</definedName>
    <definedName name="Pdata28" localSheetId="4">'CVA 36-50 species'!#REF!</definedName>
    <definedName name="Pdata28">'CVA 1-35 species'!$GT$16</definedName>
    <definedName name="Pdata29" localSheetId="4">'CVA 36-50 species'!#REF!</definedName>
    <definedName name="Pdata29">'CVA 1-35 species'!$HA$16</definedName>
    <definedName name="Pdata3" localSheetId="4">'CVA 36-50 species'!$AC$16</definedName>
    <definedName name="Pdata3">'CVA 1-35 species'!$AC$16</definedName>
    <definedName name="Pdata30" localSheetId="4">'CVA 36-50 species'!#REF!</definedName>
    <definedName name="Pdata30">'CVA 1-35 species'!$HH$16</definedName>
    <definedName name="Pdata31" localSheetId="4">'CVA 36-50 species'!#REF!</definedName>
    <definedName name="Pdata31">'CVA 1-35 species'!$HO$16</definedName>
    <definedName name="Pdata32" localSheetId="4">'CVA 36-50 species'!#REF!</definedName>
    <definedName name="Pdata32">'CVA 1-35 species'!$HV$16</definedName>
    <definedName name="Pdata33" localSheetId="4">'CVA 36-50 species'!#REF!</definedName>
    <definedName name="Pdata33">'CVA 1-35 species'!$IC$16</definedName>
    <definedName name="Pdata34" localSheetId="4">'CVA 36-50 species'!#REF!</definedName>
    <definedName name="Pdata34">'CVA 1-35 species'!$IJ$16</definedName>
    <definedName name="Pdata35" localSheetId="4">'CVA 36-50 species'!#REF!</definedName>
    <definedName name="Pdata35">'CVA 1-35 species'!$IQ$16</definedName>
    <definedName name="Pdata36">#REF!</definedName>
    <definedName name="Pdata37">#REF!</definedName>
    <definedName name="Pdata38">#REF!</definedName>
    <definedName name="Pdata39">#REF!</definedName>
    <definedName name="Pdata4" localSheetId="4">'CVA 36-50 species'!$AH$16</definedName>
    <definedName name="Pdata4">'CVA 1-35 species'!$AH$16</definedName>
    <definedName name="Pdata40">#REF!</definedName>
    <definedName name="Pdata41">#REF!</definedName>
    <definedName name="Pdata42">#REF!</definedName>
    <definedName name="Pdata43">#REF!</definedName>
    <definedName name="Pdata44">#REF!</definedName>
    <definedName name="Pdata45">#REF!</definedName>
    <definedName name="Pdata46">#REF!</definedName>
    <definedName name="Pdata47">#REF!</definedName>
    <definedName name="Pdata48">#REF!</definedName>
    <definedName name="Pdata49">#REF!</definedName>
    <definedName name="Pdata5" localSheetId="4">'CVA 36-50 species'!$AO$16</definedName>
    <definedName name="Pdata5">'CVA 1-35 species'!$AO$16</definedName>
    <definedName name="Pdata50">#REF!</definedName>
    <definedName name="Pdata6" localSheetId="4">'CVA 36-50 species'!$AV$16</definedName>
    <definedName name="Pdata6">'CVA 1-35 species'!$AV$16</definedName>
    <definedName name="Pdata7" localSheetId="4">'CVA 36-50 species'!$BC$16</definedName>
    <definedName name="Pdata7">'CVA 1-35 species'!$BC$16</definedName>
    <definedName name="Pdata8" localSheetId="4">'CVA 36-50 species'!$BJ$16</definedName>
    <definedName name="Pdata8">'CVA 1-35 species'!$BJ$16</definedName>
    <definedName name="Pdata9" localSheetId="4">'CVA 36-50 species'!$BQ$16</definedName>
    <definedName name="Pdata9">'CVA 1-35 species'!$BQ$16</definedName>
    <definedName name="Productivity1" localSheetId="4">'CVA 36-50 species'!#REF!</definedName>
    <definedName name="Productivity1">'CVA 1-35 species'!#REF!</definedName>
    <definedName name="Productivity10" localSheetId="4">'CVA 36-50 species'!$BV$16</definedName>
    <definedName name="Productivity10">'CVA 1-35 species'!$BV$16</definedName>
    <definedName name="Productivity11" localSheetId="4">'CVA 36-50 species'!$CC$16</definedName>
    <definedName name="Productivity11">'CVA 1-35 species'!$CC$16</definedName>
    <definedName name="Productivity12" localSheetId="4">'CVA 36-50 species'!#REF!</definedName>
    <definedName name="Productivity12">'CVA 1-35 species'!$CJ$16</definedName>
    <definedName name="Productivity13" localSheetId="4">'CVA 36-50 species'!#REF!</definedName>
    <definedName name="Productivity13">'CVA 1-35 species'!$CQ$16</definedName>
    <definedName name="Productivity14" localSheetId="4">'CVA 36-50 species'!#REF!</definedName>
    <definedName name="Productivity14">'CVA 1-35 species'!$CX$16</definedName>
    <definedName name="Productivity15" localSheetId="4">'CVA 36-50 species'!#REF!</definedName>
    <definedName name="Productivity15">'CVA 1-35 species'!$DE$16</definedName>
    <definedName name="Productivity16" localSheetId="4">'CVA 36-50 species'!#REF!</definedName>
    <definedName name="Productivity16">'CVA 1-35 species'!$DL$16</definedName>
    <definedName name="Productivity17" localSheetId="4">'CVA 36-50 species'!#REF!</definedName>
    <definedName name="Productivity17">'CVA 1-35 species'!$DS$16</definedName>
    <definedName name="Productivity18" localSheetId="4">'CVA 36-50 species'!#REF!</definedName>
    <definedName name="Productivity18">'CVA 1-35 species'!$DZ$16</definedName>
    <definedName name="Productivity19" localSheetId="4">'CVA 36-50 species'!#REF!</definedName>
    <definedName name="Productivity19">'CVA 1-35 species'!$EG$16</definedName>
    <definedName name="Productivity2" localSheetId="4">'CVA 36-50 species'!$Q$16</definedName>
    <definedName name="Productivity2">'CVA 1-35 species'!$Q$16</definedName>
    <definedName name="Productivity20" localSheetId="4">'CVA 36-50 species'!#REF!</definedName>
    <definedName name="Productivity20">'CVA 1-35 species'!$EN$16</definedName>
    <definedName name="Productivity21" localSheetId="4">'CVA 36-50 species'!#REF!</definedName>
    <definedName name="Productivity21">'CVA 1-35 species'!$EU$16</definedName>
    <definedName name="Productivity22" localSheetId="4">'CVA 36-50 species'!#REF!</definedName>
    <definedName name="Productivity22">'CVA 1-35 species'!$FB$16</definedName>
    <definedName name="Productivity23" localSheetId="4">'CVA 36-50 species'!#REF!</definedName>
    <definedName name="Productivity23">'CVA 1-35 species'!$FI$16</definedName>
    <definedName name="Productivity24" localSheetId="4">'CVA 36-50 species'!#REF!</definedName>
    <definedName name="Productivity24">'CVA 1-35 species'!$FP$16</definedName>
    <definedName name="productivity25" localSheetId="4">'CVA 36-50 species'!#REF!</definedName>
    <definedName name="productivity25">'CVA 1-35 species'!$FW$16</definedName>
    <definedName name="productivity26" localSheetId="4">'CVA 36-50 species'!#REF!</definedName>
    <definedName name="productivity26">'CVA 1-35 species'!$GD$16</definedName>
    <definedName name="Productivity27" localSheetId="4">'CVA 36-50 species'!#REF!</definedName>
    <definedName name="Productivity27">'CVA 1-35 species'!$GK$16</definedName>
    <definedName name="Productivity28" localSheetId="4">'CVA 36-50 species'!#REF!</definedName>
    <definedName name="Productivity28">'CVA 1-35 species'!$GR$16</definedName>
    <definedName name="Productivity29" localSheetId="4">'CVA 36-50 species'!#REF!</definedName>
    <definedName name="Productivity29">'CVA 1-35 species'!$GY$16</definedName>
    <definedName name="Productivity3" localSheetId="4">'CVA 36-50 species'!$Y$16</definedName>
    <definedName name="Productivity3">'CVA 1-35 species'!$Y$16</definedName>
    <definedName name="Productivity30" localSheetId="4">'CVA 36-50 species'!#REF!</definedName>
    <definedName name="Productivity30">'CVA 1-35 species'!$HF$16</definedName>
    <definedName name="Productivity31" localSheetId="4">'CVA 36-50 species'!#REF!</definedName>
    <definedName name="Productivity31">'CVA 1-35 species'!$HM$16</definedName>
    <definedName name="Productivity32" localSheetId="4">'CVA 36-50 species'!#REF!</definedName>
    <definedName name="Productivity32">'CVA 1-35 species'!$HT$16</definedName>
    <definedName name="Productivity33" localSheetId="4">'CVA 36-50 species'!#REF!</definedName>
    <definedName name="Productivity33">'CVA 1-35 species'!$IA$16</definedName>
    <definedName name="Productivity34" localSheetId="4">'CVA 36-50 species'!#REF!</definedName>
    <definedName name="Productivity34">'CVA 1-35 species'!$IH$16</definedName>
    <definedName name="Productivity35" localSheetId="4">'CVA 36-50 species'!#REF!</definedName>
    <definedName name="Productivity35">'CVA 1-35 species'!$IO$16</definedName>
    <definedName name="Productivity36">#REF!</definedName>
    <definedName name="Productivity37">#REF!</definedName>
    <definedName name="Productivity38">#REF!</definedName>
    <definedName name="Productivity39">#REF!</definedName>
    <definedName name="Productivity4" localSheetId="4">'CVA 36-50 species'!$AF$16</definedName>
    <definedName name="Productivity4">'CVA 1-35 species'!$AF$16</definedName>
    <definedName name="Productivity40">#REF!</definedName>
    <definedName name="Productivity41">#REF!</definedName>
    <definedName name="Productivity42">#REF!</definedName>
    <definedName name="Productivity43">#REF!</definedName>
    <definedName name="Productivity44">#REF!</definedName>
    <definedName name="Productivity45">#REF!</definedName>
    <definedName name="Productivity46">#REF!</definedName>
    <definedName name="Productivity47">#REF!</definedName>
    <definedName name="Productivity48">#REF!</definedName>
    <definedName name="productivity49">#REF!</definedName>
    <definedName name="Productivity5" localSheetId="4">'CVA 36-50 species'!$AM$16</definedName>
    <definedName name="Productivity5">'CVA 1-35 species'!$AM$16</definedName>
    <definedName name="Productivity50">#REF!</definedName>
    <definedName name="Productivity6" localSheetId="4">'CVA 36-50 species'!$AT$16</definedName>
    <definedName name="Productivity6">'CVA 1-35 species'!$AT$16</definedName>
    <definedName name="Productivity7" localSheetId="4">'CVA 36-50 species'!$BA$16</definedName>
    <definedName name="Productivity7">'CVA 1-35 species'!$BA$16</definedName>
    <definedName name="Productivity8" localSheetId="4">'CVA 36-50 species'!$BH$16</definedName>
    <definedName name="Productivity8">'CVA 1-35 species'!$BH$16</definedName>
    <definedName name="Productivity9" localSheetId="4">'CVA 36-50 species'!$BO$16</definedName>
    <definedName name="Productivity9">'CVA 1-35 species'!$BO$16</definedName>
    <definedName name="Productivty47">#REF!</definedName>
    <definedName name="Sdata1" localSheetId="4">'CVA 36-50 species'!#REF!</definedName>
    <definedName name="Sdata1">'CVA 1-35 species'!#REF!</definedName>
    <definedName name="Sdata10" localSheetId="4">'CVA 36-50 species'!$BX$40</definedName>
    <definedName name="Sdata10">'CVA 1-35 species'!$BX$41</definedName>
    <definedName name="Sdata11" localSheetId="4">'CVA 36-50 species'!#REF!</definedName>
    <definedName name="Sdata11">'CVA 1-35 species'!$CE$41</definedName>
    <definedName name="Sdata12" localSheetId="4">'CVA 36-50 species'!#REF!</definedName>
    <definedName name="Sdata12">'CVA 1-35 species'!$CL$41</definedName>
    <definedName name="Sdata13" localSheetId="4">'CVA 36-50 species'!#REF!</definedName>
    <definedName name="Sdata13">'CVA 1-35 species'!$CS$41</definedName>
    <definedName name="Sdata14" localSheetId="4">'CVA 36-50 species'!#REF!</definedName>
    <definedName name="Sdata14">'CVA 1-35 species'!$CZ$41</definedName>
    <definedName name="Sdata15" localSheetId="4">'CVA 36-50 species'!#REF!</definedName>
    <definedName name="Sdata15">'CVA 1-35 species'!$DG$41</definedName>
    <definedName name="Sdata16" localSheetId="4">'CVA 36-50 species'!#REF!</definedName>
    <definedName name="Sdata16">'CVA 1-35 species'!$DN$41</definedName>
    <definedName name="Sdata17" localSheetId="4">'CVA 36-50 species'!#REF!</definedName>
    <definedName name="Sdata17">'CVA 1-35 species'!$DU$41</definedName>
    <definedName name="Sdata18" localSheetId="4">'CVA 36-50 species'!#REF!</definedName>
    <definedName name="Sdata18">'CVA 1-35 species'!$EB$41</definedName>
    <definedName name="Sdata19" localSheetId="4">'CVA 36-50 species'!#REF!</definedName>
    <definedName name="Sdata19">'CVA 1-35 species'!$EI$41</definedName>
    <definedName name="Sdata2" localSheetId="4">'CVA 36-50 species'!$R$40</definedName>
    <definedName name="Sdata2">'CVA 1-35 species'!$R$41</definedName>
    <definedName name="Sdata20" localSheetId="4">'CVA 36-50 species'!#REF!</definedName>
    <definedName name="Sdata20">'CVA 1-35 species'!$EP$41</definedName>
    <definedName name="Sdata21" localSheetId="4">'CVA 36-50 species'!#REF!</definedName>
    <definedName name="Sdata21">'CVA 1-35 species'!$EW$41</definedName>
    <definedName name="Sdata22" localSheetId="4">'CVA 36-50 species'!#REF!</definedName>
    <definedName name="Sdata22">'CVA 1-35 species'!$FD$41</definedName>
    <definedName name="Sdata23" localSheetId="4">'CVA 36-50 species'!#REF!</definedName>
    <definedName name="Sdata23">'CVA 1-35 species'!$FK$41</definedName>
    <definedName name="Sdata24" localSheetId="4">'CVA 36-50 species'!#REF!</definedName>
    <definedName name="Sdata24">'CVA 1-35 species'!$FR$41</definedName>
    <definedName name="Sdata25" localSheetId="4">'CVA 36-50 species'!#REF!</definedName>
    <definedName name="Sdata25">'CVA 1-35 species'!$FY$41</definedName>
    <definedName name="Sdata26" localSheetId="4">'CVA 36-50 species'!#REF!</definedName>
    <definedName name="Sdata26">'CVA 1-35 species'!$GF$41</definedName>
    <definedName name="Sdata27" localSheetId="4">'CVA 36-50 species'!#REF!</definedName>
    <definedName name="Sdata27">'CVA 1-35 species'!$GM$41</definedName>
    <definedName name="Sdata28" localSheetId="4">'CVA 36-50 species'!#REF!</definedName>
    <definedName name="Sdata28">'CVA 1-35 species'!$GT$41</definedName>
    <definedName name="Sdata29" localSheetId="4">'CVA 36-50 species'!#REF!</definedName>
    <definedName name="Sdata29">'CVA 1-35 species'!$HA$41</definedName>
    <definedName name="Sdata3" localSheetId="4">'CVA 36-50 species'!$AA$40</definedName>
    <definedName name="Sdata3">'CVA 1-35 species'!$AA$41</definedName>
    <definedName name="Sdata30" localSheetId="4">'CVA 36-50 species'!#REF!</definedName>
    <definedName name="Sdata30">'CVA 1-35 species'!$HH$41</definedName>
    <definedName name="Sdata31" localSheetId="4">'CVA 36-50 species'!#REF!</definedName>
    <definedName name="Sdata31">'CVA 1-35 species'!$HO$41</definedName>
    <definedName name="Sdata32" localSheetId="4">'CVA 36-50 species'!#REF!</definedName>
    <definedName name="Sdata32">'CVA 1-35 species'!$HV$41</definedName>
    <definedName name="Sdata33" localSheetId="4">'CVA 36-50 species'!#REF!</definedName>
    <definedName name="Sdata33">'CVA 1-35 species'!$IC$41</definedName>
    <definedName name="Sdata34" localSheetId="4">'CVA 36-50 species'!#REF!</definedName>
    <definedName name="Sdata34">'CVA 1-35 species'!$IJ$41</definedName>
    <definedName name="Sdata35" localSheetId="4">'CVA 36-50 species'!#REF!</definedName>
    <definedName name="Sdata35">'CVA 1-35 species'!$IQ$41</definedName>
    <definedName name="Sdata36">#REF!</definedName>
    <definedName name="Sdata37">#REF!</definedName>
    <definedName name="Sdata38">#REF!</definedName>
    <definedName name="Sdata39">#REF!</definedName>
    <definedName name="Sdata4" localSheetId="4">'CVA 36-50 species'!$AH$40</definedName>
    <definedName name="Sdata4">'CVA 1-35 species'!$AH$41</definedName>
    <definedName name="Sdata40">#REF!</definedName>
    <definedName name="Sdata41">#REF!</definedName>
    <definedName name="Sdata42">#REF!</definedName>
    <definedName name="Sdata43">#REF!</definedName>
    <definedName name="Sdata44">#REF!</definedName>
    <definedName name="Sdata45">#REF!</definedName>
    <definedName name="Sdata46">#REF!</definedName>
    <definedName name="Sdata47">#REF!</definedName>
    <definedName name="Sdata48">#REF!</definedName>
    <definedName name="Sdata49">#REF!</definedName>
    <definedName name="Sdata5" localSheetId="4">'CVA 36-50 species'!$AO$40</definedName>
    <definedName name="Sdata5">'CVA 1-35 species'!$AO$41</definedName>
    <definedName name="Sdata50">#REF!</definedName>
    <definedName name="Sdata6" localSheetId="4">'CVA 36-50 species'!$AV$40</definedName>
    <definedName name="Sdata6">'CVA 1-35 species'!$AV$41</definedName>
    <definedName name="Sdata7" localSheetId="4">'CVA 36-50 species'!$BC$40</definedName>
    <definedName name="Sdata7">'CVA 1-35 species'!$BC$41</definedName>
    <definedName name="Sdata8" localSheetId="4">'CVA 36-50 species'!$BJ$40</definedName>
    <definedName name="Sdata8">'CVA 1-35 species'!$BJ$41</definedName>
    <definedName name="Sdata9" localSheetId="4">'CVA 36-50 species'!$BQ$40</definedName>
    <definedName name="Sdata9">'CVA 1-35 species'!$BQ$41</definedName>
    <definedName name="Suceptibility4" localSheetId="4">'CVA 36-50 species'!$AF$40</definedName>
    <definedName name="Suceptibility4">'CVA 1-35 species'!$AF$41</definedName>
    <definedName name="Susceptibility1" localSheetId="4">'CVA 36-50 species'!#REF!</definedName>
    <definedName name="Susceptibility1">'CVA 1-35 species'!#REF!</definedName>
    <definedName name="Susceptibility10" localSheetId="4">'CVA 36-50 species'!$BV$40</definedName>
    <definedName name="Susceptibility10">'CVA 1-35 species'!$BV$41</definedName>
    <definedName name="Susceptibility11" localSheetId="4">'CVA 36-50 species'!$CC$40</definedName>
    <definedName name="Susceptibility11">'CVA 1-35 species'!$CC$41</definedName>
    <definedName name="Susceptibility12" localSheetId="4">'CVA 36-50 species'!#REF!</definedName>
    <definedName name="Susceptibility12">'CVA 1-35 species'!$CJ$41</definedName>
    <definedName name="Susceptibility13" localSheetId="4">'CVA 36-50 species'!#REF!</definedName>
    <definedName name="Susceptibility13">'CVA 1-35 species'!$CQ$41</definedName>
    <definedName name="Susceptibility14" localSheetId="4">'CVA 36-50 species'!#REF!</definedName>
    <definedName name="Susceptibility14">'CVA 1-35 species'!$CX$41</definedName>
    <definedName name="Susceptibility15" localSheetId="4">'CVA 36-50 species'!#REF!</definedName>
    <definedName name="Susceptibility15">'CVA 1-35 species'!$DE$41</definedName>
    <definedName name="Susceptibility16" localSheetId="4">'CVA 36-50 species'!#REF!</definedName>
    <definedName name="Susceptibility16">'CVA 1-35 species'!$DL$41</definedName>
    <definedName name="Susceptibility17" localSheetId="4">'CVA 36-50 species'!#REF!</definedName>
    <definedName name="Susceptibility17">'CVA 1-35 species'!$DS$41</definedName>
    <definedName name="Susceptibility18" localSheetId="4">'CVA 36-50 species'!#REF!</definedName>
    <definedName name="Susceptibility18">'CVA 1-35 species'!$DZ$41</definedName>
    <definedName name="Susceptibility19" localSheetId="4">'CVA 36-50 species'!#REF!</definedName>
    <definedName name="Susceptibility19">'CVA 1-35 species'!$EG$41</definedName>
    <definedName name="Susceptibility2" localSheetId="4">'CVA 36-50 species'!$P$40</definedName>
    <definedName name="Susceptibility2">'CVA 1-35 species'!$P$41</definedName>
    <definedName name="Susceptibility20" localSheetId="4">'CVA 36-50 species'!#REF!</definedName>
    <definedName name="Susceptibility20">'CVA 1-35 species'!$EN$41</definedName>
    <definedName name="Susceptibility21" localSheetId="4">'CVA 36-50 species'!#REF!</definedName>
    <definedName name="Susceptibility21">'CVA 1-35 species'!$EU$41</definedName>
    <definedName name="Susceptibility22" localSheetId="4">'CVA 36-50 species'!#REF!</definedName>
    <definedName name="Susceptibility22">'CVA 1-35 species'!$FB$41</definedName>
    <definedName name="Susceptibility23" localSheetId="4">'CVA 36-50 species'!#REF!</definedName>
    <definedName name="Susceptibility23">'CVA 1-35 species'!$FI$41</definedName>
    <definedName name="Susceptibility24" localSheetId="4">'CVA 36-50 species'!#REF!</definedName>
    <definedName name="Susceptibility24">'CVA 1-35 species'!$FP$41</definedName>
    <definedName name="Susceptibility25" localSheetId="4">'CVA 36-50 species'!#REF!</definedName>
    <definedName name="Susceptibility25">'CVA 1-35 species'!$FW$41</definedName>
    <definedName name="susceptibility26" localSheetId="4">'CVA 36-50 species'!#REF!</definedName>
    <definedName name="susceptibility26">'CVA 1-35 species'!$GD$41</definedName>
    <definedName name="Susceptibility27" localSheetId="4">'CVA 36-50 species'!#REF!</definedName>
    <definedName name="Susceptibility27">'CVA 1-35 species'!$GK$41</definedName>
    <definedName name="Susceptibility28" localSheetId="4">'CVA 36-50 species'!#REF!</definedName>
    <definedName name="Susceptibility28">'CVA 1-35 species'!$GR$41</definedName>
    <definedName name="Susceptibility29" localSheetId="4">'CVA 36-50 species'!#REF!</definedName>
    <definedName name="Susceptibility29">'CVA 1-35 species'!$GY$41</definedName>
    <definedName name="Susceptibility3" localSheetId="4">'CVA 36-50 species'!$Y$40</definedName>
    <definedName name="Susceptibility3">'CVA 1-35 species'!$Y$41</definedName>
    <definedName name="Susceptibility30" localSheetId="4">'CVA 36-50 species'!#REF!</definedName>
    <definedName name="Susceptibility30">'CVA 1-35 species'!$HF$41</definedName>
    <definedName name="Susceptibility31" localSheetId="4">'CVA 36-50 species'!#REF!</definedName>
    <definedName name="Susceptibility31">'CVA 1-35 species'!$HM$41</definedName>
    <definedName name="Susceptibility32" localSheetId="4">'CVA 36-50 species'!#REF!</definedName>
    <definedName name="Susceptibility32">'CVA 1-35 species'!$HT$41</definedName>
    <definedName name="Susceptibility33" localSheetId="4">'CVA 36-50 species'!#REF!</definedName>
    <definedName name="Susceptibility33">'CVA 1-35 species'!$IA$41</definedName>
    <definedName name="Susceptibility34" localSheetId="4">'CVA 36-50 species'!#REF!</definedName>
    <definedName name="Susceptibility34">'CVA 1-35 species'!$IH$41</definedName>
    <definedName name="Susceptibility35" localSheetId="4">'CVA 36-50 species'!#REF!</definedName>
    <definedName name="Susceptibility35">'CVA 1-35 species'!$IO$41</definedName>
    <definedName name="Susceptibility36">#REF!</definedName>
    <definedName name="Susceptibility37">#REF!</definedName>
    <definedName name="Susceptibility38">#REF!</definedName>
    <definedName name="Susceptibility39">#REF!</definedName>
    <definedName name="Susceptibility4" localSheetId="4">'CVA 36-50 species'!$AF$40</definedName>
    <definedName name="Susceptibility4">'CVA 1-35 species'!$AF$41</definedName>
    <definedName name="Susceptibility40">#REF!</definedName>
    <definedName name="Susceptibility41">#REF!</definedName>
    <definedName name="Susceptibility42">#REF!</definedName>
    <definedName name="Susceptibility43">#REF!</definedName>
    <definedName name="Susceptibility44">#REF!</definedName>
    <definedName name="Susceptibility45">#REF!</definedName>
    <definedName name="Susceptibility46">#REF!</definedName>
    <definedName name="Susceptibility47">#REF!</definedName>
    <definedName name="Susceptibility48">#REF!</definedName>
    <definedName name="Susceptibility49">#REF!</definedName>
    <definedName name="Susceptibility5" localSheetId="4">'CVA 36-50 species'!$AM$40</definedName>
    <definedName name="Susceptibility5">'CVA 1-35 species'!$AM$41</definedName>
    <definedName name="Susceptibility50">#REF!</definedName>
    <definedName name="Susceptibility6" localSheetId="4">'CVA 36-50 species'!$AT$40</definedName>
    <definedName name="Susceptibility6">'CVA 1-35 species'!$AT$41</definedName>
    <definedName name="Susceptibility7" localSheetId="4">'CVA 36-50 species'!$BA$40</definedName>
    <definedName name="Susceptibility7">'CVA 1-35 species'!$BA$41</definedName>
    <definedName name="Susceptibility8" localSheetId="4">'CVA 36-50 species'!$BH$40</definedName>
    <definedName name="Susceptibility8">'CVA 1-35 species'!$BH$41</definedName>
    <definedName name="Susceptibility9" localSheetId="4">'CVA 36-50 species'!$BO$40</definedName>
    <definedName name="Susceptibility9">'CVA 1-35 species'!$BO$41</definedName>
    <definedName name="Susceptiblity37">#REF!</definedName>
    <definedName name="Susceptiblity38">#REF!</definedName>
    <definedName name="Vulnerability1" localSheetId="4">'CVA 36-50 species'!#REF!</definedName>
    <definedName name="Vulnerability1">'CVA 1-35 species'!#REF!</definedName>
    <definedName name="Vulnerability10" localSheetId="4">'CVA 36-50 species'!#REF!</definedName>
    <definedName name="Vulnerability10">'CVA 1-35 species'!#REF!</definedName>
    <definedName name="Vulnerability11" localSheetId="4">'CVA 36-50 species'!#REF!</definedName>
    <definedName name="Vulnerability11">'CVA 1-35 species'!#REF!</definedName>
    <definedName name="Vulnerability12" localSheetId="4">'CVA 36-50 species'!#REF!</definedName>
    <definedName name="Vulnerability12">'CVA 1-35 species'!#REF!</definedName>
    <definedName name="Vulnerability13" localSheetId="4">'CVA 36-50 species'!#REF!</definedName>
    <definedName name="Vulnerability13">'CVA 1-35 species'!#REF!</definedName>
    <definedName name="Vulnerability14" localSheetId="4">'CVA 36-50 species'!#REF!</definedName>
    <definedName name="Vulnerability14">'CVA 1-35 species'!#REF!</definedName>
    <definedName name="Vulnerability15" localSheetId="4">'CVA 36-50 species'!#REF!</definedName>
    <definedName name="Vulnerability15">'CVA 1-35 species'!#REF!</definedName>
    <definedName name="Vulnerability16" localSheetId="4">'CVA 36-50 species'!#REF!</definedName>
    <definedName name="Vulnerability16">'CVA 1-35 species'!#REF!</definedName>
    <definedName name="Vulnerability17" localSheetId="4">'CVA 36-50 species'!#REF!</definedName>
    <definedName name="Vulnerability17">'CVA 1-35 species'!#REF!</definedName>
    <definedName name="Vulnerability18" localSheetId="4">'CVA 36-50 species'!#REF!</definedName>
    <definedName name="Vulnerability18">'CVA 1-35 species'!#REF!</definedName>
    <definedName name="Vulnerability19" localSheetId="4">'CVA 36-50 species'!#REF!</definedName>
    <definedName name="Vulnerability19">'CVA 1-35 species'!#REF!</definedName>
    <definedName name="Vulnerability2" localSheetId="4">'CVA 36-50 species'!#REF!</definedName>
    <definedName name="Vulnerability2">'CVA 1-35 species'!#REF!</definedName>
    <definedName name="Vulnerability20" localSheetId="4">'CVA 36-50 species'!#REF!</definedName>
    <definedName name="Vulnerability20">'CVA 1-35 species'!#REF!</definedName>
    <definedName name="Vulnerability21" localSheetId="4">'CVA 36-50 species'!#REF!</definedName>
    <definedName name="Vulnerability21">'CVA 1-35 species'!#REF!</definedName>
    <definedName name="Vulnerability22" localSheetId="4">'CVA 36-50 species'!#REF!</definedName>
    <definedName name="Vulnerability22">'CVA 1-35 species'!#REF!</definedName>
    <definedName name="Vulnerability23" localSheetId="4">'CVA 36-50 species'!#REF!</definedName>
    <definedName name="Vulnerability23">'CVA 1-35 species'!#REF!</definedName>
    <definedName name="Vulnerability24" localSheetId="4">'CVA 36-50 species'!#REF!</definedName>
    <definedName name="Vulnerability24">'CVA 1-35 species'!#REF!</definedName>
    <definedName name="Vulnerability25" localSheetId="4">'CVA 36-50 species'!#REF!</definedName>
    <definedName name="Vulnerability25">'CVA 1-35 species'!#REF!</definedName>
    <definedName name="Vulnerability26" localSheetId="4">'CVA 36-50 species'!#REF!</definedName>
    <definedName name="Vulnerability26">'CVA 1-35 species'!#REF!</definedName>
    <definedName name="Vulnerability27" localSheetId="4">'CVA 36-50 species'!#REF!</definedName>
    <definedName name="Vulnerability27">'CVA 1-35 species'!#REF!</definedName>
    <definedName name="Vulnerability28" localSheetId="4">'CVA 36-50 species'!#REF!</definedName>
    <definedName name="Vulnerability28">'CVA 1-35 species'!#REF!</definedName>
    <definedName name="Vulnerability29" localSheetId="4">'CVA 36-50 species'!#REF!</definedName>
    <definedName name="Vulnerability29">'CVA 1-35 species'!#REF!</definedName>
    <definedName name="Vulnerability3" localSheetId="4">'CVA 36-50 species'!#REF!</definedName>
    <definedName name="Vulnerability3">'CVA 1-35 species'!#REF!</definedName>
    <definedName name="Vulnerability30" localSheetId="4">'CVA 36-50 species'!#REF!</definedName>
    <definedName name="Vulnerability30">'CVA 1-35 species'!#REF!</definedName>
    <definedName name="Vulnerability31" localSheetId="4">'CVA 36-50 species'!#REF!</definedName>
    <definedName name="Vulnerability31">'CVA 1-35 species'!#REF!</definedName>
    <definedName name="Vulnerability32" localSheetId="4">'CVA 36-50 species'!#REF!</definedName>
    <definedName name="Vulnerability32">'CVA 1-35 species'!#REF!</definedName>
    <definedName name="Vulnerability33" localSheetId="4">'CVA 36-50 species'!#REF!</definedName>
    <definedName name="Vulnerability33">'CVA 1-35 species'!#REF!</definedName>
    <definedName name="Vulnerability34" localSheetId="4">'CVA 36-50 species'!#REF!</definedName>
    <definedName name="Vulnerability34">'CVA 1-35 species'!#REF!</definedName>
    <definedName name="Vulnerability35" localSheetId="4">'CVA 36-50 species'!#REF!</definedName>
    <definedName name="Vulnerability35">'CVA 1-35 species'!#REF!</definedName>
    <definedName name="Vulnerability36">#REF!</definedName>
    <definedName name="Vulnerability37">#REF!</definedName>
    <definedName name="Vulnerability38">#REF!</definedName>
    <definedName name="Vulnerability39">#REF!</definedName>
    <definedName name="Vulnerability4" localSheetId="4">'CVA 36-50 species'!#REF!</definedName>
    <definedName name="Vulnerability4">'CVA 1-35 species'!#REF!</definedName>
    <definedName name="Vulnerability40">#REF!</definedName>
    <definedName name="Vulnerability41">#REF!</definedName>
    <definedName name="Vulnerability42">#REF!</definedName>
    <definedName name="Vulnerability43">#REF!</definedName>
    <definedName name="Vulnerability44">#REF!</definedName>
    <definedName name="Vulnerability45">#REF!</definedName>
    <definedName name="Vulnerability46">#REF!</definedName>
    <definedName name="Vulnerability47">#REF!</definedName>
    <definedName name="Vulnerability48">#REF!</definedName>
    <definedName name="Vulnerability49">#REF!</definedName>
    <definedName name="Vulnerability5" localSheetId="4">'CVA 36-50 species'!#REF!</definedName>
    <definedName name="Vulnerability5">'CVA 1-35 species'!#REF!</definedName>
    <definedName name="Vulnerability50">#REF!</definedName>
    <definedName name="Vulnerability6" localSheetId="4">'CVA 36-50 species'!#REF!</definedName>
    <definedName name="Vulnerability6">'CVA 1-35 species'!#REF!</definedName>
    <definedName name="Vulnerability7" localSheetId="4">'CVA 36-50 species'!#REF!</definedName>
    <definedName name="Vulnerability7">'CVA 1-35 species'!#REF!</definedName>
    <definedName name="Vulnerability8" localSheetId="4">'CVA 36-50 species'!#REF!</definedName>
    <definedName name="Vulnerability8">'CVA 1-35 species'!#REF!</definedName>
    <definedName name="Vulnerability9" localSheetId="4">'CVA 36-50 species'!#REF!</definedName>
    <definedName name="Vulnerability9">'CVA 1-35 species'!#REF!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5" l="1" a="1"/>
  <c r="C40" i="15" s="1"/>
  <c r="D40" i="15" a="1"/>
  <c r="D40" i="15" s="1"/>
  <c r="E40" i="15" a="1"/>
  <c r="E40" i="15" s="1"/>
  <c r="F40" i="15" a="1"/>
  <c r="F40" i="15" s="1"/>
  <c r="G40" i="15" a="1"/>
  <c r="G40" i="15" s="1"/>
  <c r="H40" i="15" a="1"/>
  <c r="H40" i="15" s="1"/>
  <c r="I40" i="15" a="1"/>
  <c r="I40" i="15"/>
  <c r="J40" i="15" a="1"/>
  <c r="J40" i="15" s="1"/>
  <c r="K40" i="15" a="1"/>
  <c r="K40" i="15" s="1"/>
  <c r="L40" i="15" a="1"/>
  <c r="L40" i="15" s="1"/>
  <c r="M40" i="15" a="1"/>
  <c r="M40" i="15" s="1"/>
  <c r="N40" i="15" a="1"/>
  <c r="N40" i="15"/>
  <c r="O40" i="15" a="1"/>
  <c r="O40" i="15" s="1"/>
  <c r="P40" i="15" a="1"/>
  <c r="P40" i="15"/>
  <c r="Q40" i="15" a="1"/>
  <c r="Q40" i="15" s="1"/>
  <c r="R40" i="15" a="1"/>
  <c r="R40" i="15" s="1"/>
  <c r="S40" i="15" a="1"/>
  <c r="S40" i="15"/>
  <c r="T40" i="15" a="1"/>
  <c r="T40" i="15" s="1"/>
  <c r="U40" i="15" a="1"/>
  <c r="U40" i="15"/>
  <c r="V40" i="15" a="1"/>
  <c r="V40" i="15" s="1"/>
  <c r="W40" i="15" a="1"/>
  <c r="W40" i="15" s="1"/>
  <c r="X40" i="15" a="1"/>
  <c r="X40" i="15"/>
  <c r="Y40" i="15" a="1"/>
  <c r="Y40" i="15" s="1"/>
  <c r="Z40" i="15" a="1"/>
  <c r="Z40" i="15"/>
  <c r="AA40" i="15" a="1"/>
  <c r="AA40" i="15" s="1"/>
  <c r="AB40" i="15" a="1"/>
  <c r="AB40" i="15" s="1"/>
  <c r="AC40" i="15" a="1"/>
  <c r="AC40" i="15"/>
  <c r="AD40" i="15" a="1"/>
  <c r="AD40" i="15" s="1"/>
  <c r="AE40" i="15" a="1"/>
  <c r="AE40" i="15"/>
  <c r="AF40" i="15" a="1"/>
  <c r="AF40" i="15" s="1"/>
  <c r="AG40" i="15" a="1"/>
  <c r="AG40" i="15" s="1"/>
  <c r="AH40" i="15" a="1"/>
  <c r="AH40" i="15"/>
  <c r="AI40" i="15" a="1"/>
  <c r="AI40" i="15" s="1"/>
  <c r="AJ40" i="15" a="1"/>
  <c r="AJ40" i="15"/>
  <c r="AK40" i="15" a="1"/>
  <c r="AK40" i="15" s="1"/>
  <c r="AL40" i="15" a="1"/>
  <c r="AL40" i="15" s="1"/>
  <c r="AM40" i="15" a="1"/>
  <c r="AM40" i="15"/>
  <c r="AN40" i="15" a="1"/>
  <c r="AN40" i="15" s="1"/>
  <c r="AO40" i="15" a="1"/>
  <c r="AO40" i="15"/>
  <c r="AP40" i="15" a="1"/>
  <c r="AP40" i="15" s="1"/>
  <c r="AQ40" i="15" a="1"/>
  <c r="AQ40" i="15" s="1"/>
  <c r="AR40" i="15" a="1"/>
  <c r="AR40" i="15"/>
  <c r="AS40" i="15" a="1"/>
  <c r="AS40" i="15" s="1"/>
  <c r="AT40" i="15" a="1"/>
  <c r="AT40" i="15" s="1"/>
  <c r="AU40" i="15" a="1"/>
  <c r="AU40" i="15" s="1"/>
  <c r="AV40" i="15" a="1"/>
  <c r="AV40" i="15" s="1"/>
  <c r="AW40" i="15" a="1"/>
  <c r="AW40" i="15"/>
  <c r="AX40" i="15" a="1"/>
  <c r="AX40" i="15" s="1"/>
  <c r="AY40" i="15" a="1"/>
  <c r="AY40" i="15" s="1"/>
  <c r="B40" i="15" a="1"/>
  <c r="B40" i="15" s="1"/>
  <c r="C45" i="15" a="1"/>
  <c r="C45" i="15" s="1"/>
  <c r="D45" i="15" a="1"/>
  <c r="D45" i="15" s="1"/>
  <c r="E45" i="15" a="1"/>
  <c r="E45" i="15" s="1"/>
  <c r="F45" i="15" a="1"/>
  <c r="F45" i="15" s="1"/>
  <c r="G45" i="15" a="1"/>
  <c r="G45" i="15"/>
  <c r="H45" i="15" a="1"/>
  <c r="H45" i="15" s="1"/>
  <c r="I45" i="15" a="1"/>
  <c r="I45" i="15" s="1"/>
  <c r="J45" i="15" a="1"/>
  <c r="J45" i="15" s="1"/>
  <c r="K45" i="15" a="1"/>
  <c r="K45" i="15"/>
  <c r="L45" i="15" a="1"/>
  <c r="L45" i="15"/>
  <c r="M45" i="15" a="1"/>
  <c r="M45" i="15" s="1"/>
  <c r="N45" i="15" a="1"/>
  <c r="N45" i="15" s="1"/>
  <c r="O45" i="15" a="1"/>
  <c r="O45" i="15" s="1"/>
  <c r="P45" i="15" a="1"/>
  <c r="P45" i="15" s="1"/>
  <c r="Q45" i="15" a="1"/>
  <c r="Q45" i="15"/>
  <c r="R45" i="15" a="1"/>
  <c r="R45" i="15" s="1"/>
  <c r="S45" i="15" a="1"/>
  <c r="S45" i="15" s="1"/>
  <c r="T45" i="15" a="1"/>
  <c r="T45" i="15" s="1"/>
  <c r="U45" i="15" a="1"/>
  <c r="U45" i="15" s="1"/>
  <c r="V45" i="15" a="1"/>
  <c r="V45" i="15"/>
  <c r="W45" i="15" a="1"/>
  <c r="W45" i="15" s="1"/>
  <c r="X45" i="15" a="1"/>
  <c r="X45" i="15" s="1"/>
  <c r="Y45" i="15" a="1"/>
  <c r="Y45" i="15" s="1"/>
  <c r="Z45" i="15" a="1"/>
  <c r="Z45" i="15" s="1"/>
  <c r="AA45" i="15" a="1"/>
  <c r="AA45" i="15"/>
  <c r="AB45" i="15" a="1"/>
  <c r="AB45" i="15" s="1"/>
  <c r="AC45" i="15" a="1"/>
  <c r="AC45" i="15" s="1"/>
  <c r="AD45" i="15" a="1"/>
  <c r="AD45" i="15" s="1"/>
  <c r="AE45" i="15" a="1"/>
  <c r="AE45" i="15" s="1"/>
  <c r="AF45" i="15" a="1"/>
  <c r="AF45" i="15"/>
  <c r="AG45" i="15" a="1"/>
  <c r="AG45" i="15" s="1"/>
  <c r="AH45" i="15" a="1"/>
  <c r="AH45" i="15" s="1"/>
  <c r="AI45" i="15" a="1"/>
  <c r="AI45" i="15" s="1"/>
  <c r="AJ45" i="15" a="1"/>
  <c r="AJ45" i="15" s="1"/>
  <c r="AK45" i="15" a="1"/>
  <c r="AK45" i="15"/>
  <c r="AL45" i="15" a="1"/>
  <c r="AL45" i="15" s="1"/>
  <c r="AM45" i="15" a="1"/>
  <c r="AM45" i="15" s="1"/>
  <c r="AN45" i="15" a="1"/>
  <c r="AN45" i="15" s="1"/>
  <c r="AO45" i="15" a="1"/>
  <c r="AO45" i="15" s="1"/>
  <c r="AP45" i="15" a="1"/>
  <c r="AP45" i="15"/>
  <c r="AQ45" i="15" a="1"/>
  <c r="AQ45" i="15" s="1"/>
  <c r="AR45" i="15" a="1"/>
  <c r="AR45" i="15" s="1"/>
  <c r="AS45" i="15" a="1"/>
  <c r="AS45" i="15" s="1"/>
  <c r="AT45" i="15" a="1"/>
  <c r="AT45" i="15" s="1"/>
  <c r="AU45" i="15" a="1"/>
  <c r="AU45" i="15"/>
  <c r="AV45" i="15" a="1"/>
  <c r="AV45" i="15" s="1"/>
  <c r="AW45" i="15" a="1"/>
  <c r="AW45" i="15" s="1"/>
  <c r="AX45" i="15" a="1"/>
  <c r="AX45" i="15" s="1"/>
  <c r="AY45" i="15" a="1"/>
  <c r="AY45" i="15" s="1"/>
  <c r="B45" i="15" a="1"/>
  <c r="B45" i="15" s="1"/>
  <c r="C41" i="15"/>
  <c r="D41" i="15"/>
  <c r="E41" i="15"/>
  <c r="F41" i="15"/>
  <c r="G41" i="15"/>
  <c r="H41" i="15"/>
  <c r="I41" i="15"/>
  <c r="J41" i="15"/>
  <c r="K41" i="15"/>
  <c r="L41" i="15"/>
  <c r="M41" i="15"/>
  <c r="N41" i="15"/>
  <c r="O41" i="15"/>
  <c r="P41" i="15"/>
  <c r="Q41" i="15"/>
  <c r="R41" i="15"/>
  <c r="S41" i="15"/>
  <c r="T41" i="15"/>
  <c r="U41" i="15"/>
  <c r="V41" i="15"/>
  <c r="W41" i="15"/>
  <c r="X41" i="15"/>
  <c r="Y41" i="15"/>
  <c r="Z41" i="15"/>
  <c r="AA41" i="15"/>
  <c r="AB41" i="15"/>
  <c r="AC41" i="15"/>
  <c r="AD41" i="15"/>
  <c r="AE41" i="15"/>
  <c r="AF41" i="15"/>
  <c r="AG41" i="15"/>
  <c r="AH41" i="15"/>
  <c r="AI41" i="15"/>
  <c r="AJ41" i="15"/>
  <c r="AK41" i="15"/>
  <c r="AL41" i="15"/>
  <c r="AM41" i="15"/>
  <c r="AN41" i="15"/>
  <c r="AO41" i="15"/>
  <c r="AP41" i="15"/>
  <c r="AQ41" i="15"/>
  <c r="AR41" i="15"/>
  <c r="AS41" i="15"/>
  <c r="AT41" i="15"/>
  <c r="AU41" i="15"/>
  <c r="AV41" i="15"/>
  <c r="AW41" i="15"/>
  <c r="AX41" i="15"/>
  <c r="AY41" i="15"/>
  <c r="B41" i="15"/>
  <c r="CB16" i="19" l="1" a="1"/>
  <c r="CB16" i="19" s="1"/>
  <c r="C51" i="12" s="1"/>
  <c r="BW16" i="19" a="1"/>
  <c r="BW16" i="19" s="1"/>
  <c r="C50" i="12" s="1"/>
  <c r="BR16" i="19" a="1"/>
  <c r="BR16" i="19" s="1"/>
  <c r="C49" i="12" s="1"/>
  <c r="BM16" i="19" a="1"/>
  <c r="BM16" i="19" s="1"/>
  <c r="C48" i="12" s="1"/>
  <c r="BH16" i="19" a="1"/>
  <c r="BH16" i="19" s="1"/>
  <c r="C47" i="12" s="1"/>
  <c r="BC16" i="19" a="1"/>
  <c r="BC16" i="19" s="1"/>
  <c r="C46" i="12" s="1"/>
  <c r="AX16" i="19" a="1"/>
  <c r="AX16" i="19"/>
  <c r="C45" i="12" s="1"/>
  <c r="AS16" i="19" a="1"/>
  <c r="AS16" i="19" s="1"/>
  <c r="C44" i="12" s="1"/>
  <c r="AN16" i="19" a="1"/>
  <c r="AN16" i="19" s="1"/>
  <c r="C43" i="12" s="1"/>
  <c r="AI16" i="19" a="1"/>
  <c r="AI16" i="19" s="1"/>
  <c r="C42" i="12" s="1"/>
  <c r="AD16" i="19" a="1"/>
  <c r="AD16" i="19" s="1"/>
  <c r="C41" i="12" s="1"/>
  <c r="Y16" i="19" a="1"/>
  <c r="Y16" i="19" s="1"/>
  <c r="C40" i="12" s="1"/>
  <c r="T16" i="19" a="1"/>
  <c r="T16" i="19" s="1"/>
  <c r="C39" i="12" s="1"/>
  <c r="O16" i="19" a="1"/>
  <c r="O16" i="19" s="1"/>
  <c r="C38" i="12" s="1"/>
  <c r="J16" i="19" a="1"/>
  <c r="J16" i="19" s="1"/>
  <c r="C37" i="12" s="1"/>
  <c r="FX16" i="10" a="1"/>
  <c r="FX16" i="10" s="1"/>
  <c r="C36" i="12" s="1"/>
  <c r="FS16" i="10" a="1"/>
  <c r="FS16" i="10" s="1"/>
  <c r="C35" i="12" s="1"/>
  <c r="FN16" i="10" a="1"/>
  <c r="FN16" i="10" s="1"/>
  <c r="C34" i="12" s="1"/>
  <c r="FI16" i="10" a="1"/>
  <c r="FI16" i="10" s="1"/>
  <c r="C33" i="12" s="1"/>
  <c r="FD16" i="10" a="1"/>
  <c r="FD16" i="10" s="1"/>
  <c r="C32" i="12" s="1"/>
  <c r="EY16" i="10" a="1"/>
  <c r="EY16" i="10" s="1"/>
  <c r="C31" i="12" s="1"/>
  <c r="ET16" i="10" a="1"/>
  <c r="ET16" i="10" s="1"/>
  <c r="C30" i="12" s="1"/>
  <c r="EO16" i="10" a="1"/>
  <c r="EO16" i="10" s="1"/>
  <c r="C29" i="12" s="1"/>
  <c r="EJ16" i="10" a="1"/>
  <c r="EJ16" i="10" s="1"/>
  <c r="C28" i="12" s="1"/>
  <c r="EE16" i="10" a="1"/>
  <c r="EE16" i="10" s="1"/>
  <c r="C27" i="12" s="1"/>
  <c r="DZ16" i="10" a="1"/>
  <c r="DZ16" i="10" s="1"/>
  <c r="C26" i="12" s="1"/>
  <c r="DU16" i="10" a="1"/>
  <c r="DU16" i="10" s="1"/>
  <c r="C25" i="12" s="1"/>
  <c r="DP16" i="10" a="1"/>
  <c r="DP16" i="10" s="1"/>
  <c r="C24" i="12" s="1"/>
  <c r="DK16" i="10" a="1"/>
  <c r="DK16" i="10" s="1"/>
  <c r="C23" i="12" s="1"/>
  <c r="DF16" i="10" a="1"/>
  <c r="DF16" i="10" s="1"/>
  <c r="C22" i="12" s="1"/>
  <c r="DA16" i="10" a="1"/>
  <c r="DA16" i="10" s="1"/>
  <c r="C21" i="12" s="1"/>
  <c r="CV16" i="10" a="1"/>
  <c r="CV16" i="10" s="1"/>
  <c r="C20" i="12" s="1"/>
  <c r="CQ16" i="10" a="1"/>
  <c r="CQ16" i="10" s="1"/>
  <c r="C19" i="12" s="1"/>
  <c r="CL16" i="10" a="1"/>
  <c r="CL16" i="10" s="1"/>
  <c r="C18" i="12" s="1"/>
  <c r="CG16" i="10" a="1"/>
  <c r="CG16" i="10" s="1"/>
  <c r="C17" i="12" s="1"/>
  <c r="CB16" i="10" a="1"/>
  <c r="CB16" i="10" s="1"/>
  <c r="C16" i="12" s="1"/>
  <c r="BW16" i="10" a="1"/>
  <c r="BW16" i="10" s="1"/>
  <c r="C15" i="12" s="1"/>
  <c r="BR16" i="10" a="1"/>
  <c r="BR16" i="10" s="1"/>
  <c r="C14" i="12" s="1"/>
  <c r="BM16" i="10" a="1"/>
  <c r="BM16" i="10" s="1"/>
  <c r="C13" i="12" s="1"/>
  <c r="BH16" i="10" a="1"/>
  <c r="BH16" i="10" s="1"/>
  <c r="C12" i="12" s="1"/>
  <c r="BC16" i="10" a="1"/>
  <c r="BC16" i="10" s="1"/>
  <c r="C11" i="12" s="1"/>
  <c r="AX16" i="10" a="1"/>
  <c r="AX16" i="10" s="1"/>
  <c r="C10" i="12" s="1"/>
  <c r="AS16" i="10" a="1"/>
  <c r="AS16" i="10" s="1"/>
  <c r="C9" i="12" s="1"/>
  <c r="AN16" i="10" a="1"/>
  <c r="AN16" i="10" s="1"/>
  <c r="C8" i="12" s="1"/>
  <c r="AI16" i="10" a="1"/>
  <c r="AI16" i="10" s="1"/>
  <c r="C7" i="12" s="1"/>
  <c r="AD16" i="10" a="1"/>
  <c r="AD16" i="10" s="1"/>
  <c r="C6" i="12" s="1"/>
  <c r="Y16" i="10" a="1"/>
  <c r="Y16" i="10" s="1"/>
  <c r="C5" i="12" s="1"/>
  <c r="T16" i="10" a="1"/>
  <c r="T16" i="10" s="1"/>
  <c r="C4" i="12" s="1"/>
  <c r="O16" i="10" a="1"/>
  <c r="O16" i="10" s="1"/>
  <c r="C3" i="12" s="1"/>
  <c r="J16" i="10" a="1"/>
  <c r="J16" i="10" s="1"/>
  <c r="C2" i="12" s="1"/>
  <c r="B9" i="20"/>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2" i="12"/>
  <c r="H4" i="12"/>
  <c r="I4" i="12"/>
  <c r="H5" i="12"/>
  <c r="I5" i="12"/>
  <c r="H6" i="12"/>
  <c r="I6" i="12"/>
  <c r="H7" i="12"/>
  <c r="I7" i="12"/>
  <c r="H8" i="12"/>
  <c r="I8" i="12"/>
  <c r="H9" i="12"/>
  <c r="I9" i="12"/>
  <c r="H10" i="12"/>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K25" i="22"/>
  <c r="B42" i="17"/>
  <c r="J4" i="12"/>
  <c r="K4" i="12"/>
  <c r="Q41" i="10"/>
  <c r="P41" i="10"/>
  <c r="L41" i="10"/>
  <c r="K41" i="10"/>
  <c r="J2" i="12" s="1"/>
  <c r="D51" i="12"/>
  <c r="BS41" i="10"/>
  <c r="K41" i="19"/>
  <c r="H2" i="12"/>
  <c r="I2" i="12"/>
  <c r="H3" i="12"/>
  <c r="I3" i="12"/>
  <c r="J3" i="12"/>
  <c r="J5" i="12"/>
  <c r="K5" i="12"/>
  <c r="J6" i="12"/>
  <c r="K6" i="12"/>
  <c r="J7" i="12"/>
  <c r="K7" i="12"/>
  <c r="J8" i="12"/>
  <c r="K8" i="12"/>
  <c r="J9" i="12"/>
  <c r="K9" i="12"/>
  <c r="J10" i="12"/>
  <c r="K10" i="12"/>
  <c r="J11" i="12"/>
  <c r="K11" i="12"/>
  <c r="J12" i="12"/>
  <c r="K12" i="12"/>
  <c r="J13" i="12"/>
  <c r="K13" i="12"/>
  <c r="J14" i="12"/>
  <c r="J15" i="12"/>
  <c r="K15" i="12"/>
  <c r="J16" i="12"/>
  <c r="K16" i="12"/>
  <c r="J17" i="12"/>
  <c r="K17" i="12"/>
  <c r="J18" i="12"/>
  <c r="K18" i="12"/>
  <c r="J19" i="12"/>
  <c r="K19" i="12"/>
  <c r="J20" i="12"/>
  <c r="K20" i="12"/>
  <c r="J21" i="12"/>
  <c r="K21" i="12"/>
  <c r="J22" i="12"/>
  <c r="K22" i="12"/>
  <c r="J23" i="12"/>
  <c r="K23" i="12"/>
  <c r="J24" i="12"/>
  <c r="K24" i="12"/>
  <c r="J25" i="12"/>
  <c r="K25" i="12"/>
  <c r="J26" i="12"/>
  <c r="K26" i="12"/>
  <c r="J27" i="12"/>
  <c r="K27" i="12"/>
  <c r="J28" i="12"/>
  <c r="K28" i="12"/>
  <c r="J29" i="12"/>
  <c r="K29" i="12"/>
  <c r="J30" i="12"/>
  <c r="K30" i="12"/>
  <c r="J31" i="12"/>
  <c r="K31" i="12"/>
  <c r="J32" i="12"/>
  <c r="K32" i="12"/>
  <c r="J33" i="12"/>
  <c r="K33" i="12"/>
  <c r="J34" i="12"/>
  <c r="K34" i="12"/>
  <c r="H35" i="12"/>
  <c r="I35" i="12"/>
  <c r="J35" i="12"/>
  <c r="K35" i="12"/>
  <c r="H36" i="12"/>
  <c r="I36" i="12"/>
  <c r="J36" i="12"/>
  <c r="K36" i="12"/>
  <c r="H37" i="12"/>
  <c r="I37" i="12"/>
  <c r="J37" i="12"/>
  <c r="H38" i="12"/>
  <c r="I38" i="12"/>
  <c r="J38" i="12"/>
  <c r="K38" i="12"/>
  <c r="H39" i="12"/>
  <c r="I39" i="12"/>
  <c r="J39" i="12"/>
  <c r="K39" i="12"/>
  <c r="H40" i="12"/>
  <c r="I40" i="12"/>
  <c r="J40" i="12"/>
  <c r="K40" i="12"/>
  <c r="H41" i="12"/>
  <c r="I41" i="12"/>
  <c r="J41" i="12"/>
  <c r="K41" i="12"/>
  <c r="H42" i="12"/>
  <c r="I42" i="12"/>
  <c r="J42" i="12"/>
  <c r="K42" i="12"/>
  <c r="H43" i="12"/>
  <c r="I43" i="12"/>
  <c r="J43" i="12"/>
  <c r="K43" i="12"/>
  <c r="H44" i="12"/>
  <c r="I44" i="12"/>
  <c r="J44" i="12"/>
  <c r="K44" i="12"/>
  <c r="H45" i="12"/>
  <c r="I45" i="12"/>
  <c r="J45" i="12"/>
  <c r="K45" i="12"/>
  <c r="H46" i="12"/>
  <c r="I46" i="12"/>
  <c r="J46" i="12"/>
  <c r="K46" i="12"/>
  <c r="H47" i="12"/>
  <c r="I47" i="12"/>
  <c r="J47" i="12"/>
  <c r="K47" i="12"/>
  <c r="H48" i="12"/>
  <c r="I48" i="12"/>
  <c r="J48" i="12"/>
  <c r="K48" i="12"/>
  <c r="H49" i="12"/>
  <c r="I49" i="12"/>
  <c r="J49" i="12"/>
  <c r="K49" i="12"/>
  <c r="H50" i="12"/>
  <c r="I50" i="12"/>
  <c r="J50" i="12"/>
  <c r="K50" i="12"/>
  <c r="H51" i="12"/>
  <c r="I51" i="12"/>
  <c r="J51" i="12"/>
  <c r="K51" i="12"/>
  <c r="B2" i="12"/>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E51" i="12" l="1"/>
  <c r="F51" i="12" s="1" a="1"/>
  <c r="F51" i="12" s="1"/>
  <c r="B5" i="15" l="1"/>
  <c r="B13" i="15"/>
  <c r="B2" i="15"/>
  <c r="B3" i="15"/>
  <c r="B4" i="15"/>
  <c r="B6" i="15"/>
  <c r="B7" i="15"/>
  <c r="B8" i="15"/>
  <c r="B9" i="15"/>
  <c r="B10" i="15"/>
  <c r="B11" i="15"/>
  <c r="B12" i="15"/>
  <c r="B14" i="15"/>
  <c r="R2" i="10" l="1"/>
  <c r="M2" i="10"/>
  <c r="R1" i="10"/>
  <c r="M1" i="10"/>
  <c r="B17" i="15"/>
  <c r="B18" i="15"/>
  <c r="B19" i="15"/>
  <c r="B20" i="15"/>
  <c r="B21" i="15"/>
  <c r="B22" i="15"/>
  <c r="B23" i="15"/>
  <c r="B24" i="15"/>
  <c r="B25" i="15"/>
  <c r="B26" i="15"/>
  <c r="B27" i="15"/>
  <c r="B28" i="15"/>
  <c r="B29" i="15"/>
  <c r="B30" i="15"/>
  <c r="B31" i="15"/>
  <c r="B32" i="15"/>
  <c r="B33" i="15"/>
  <c r="B34" i="15"/>
  <c r="B35" i="15"/>
  <c r="B36" i="15"/>
  <c r="B37" i="15"/>
  <c r="B38" i="15"/>
  <c r="B16" i="15"/>
  <c r="C17" i="15"/>
  <c r="C18" i="15"/>
  <c r="C19" i="15"/>
  <c r="C20" i="15"/>
  <c r="C21" i="15"/>
  <c r="C22" i="15"/>
  <c r="C23" i="15"/>
  <c r="C24" i="15"/>
  <c r="C25" i="15"/>
  <c r="C26" i="15"/>
  <c r="C27" i="15"/>
  <c r="C28" i="15"/>
  <c r="C29" i="15"/>
  <c r="C30" i="15"/>
  <c r="C31" i="15"/>
  <c r="C32" i="15"/>
  <c r="C33" i="15"/>
  <c r="C34" i="15"/>
  <c r="C35" i="15"/>
  <c r="C36" i="15"/>
  <c r="C37" i="15"/>
  <c r="C38" i="15"/>
  <c r="C16" i="15"/>
  <c r="D17" i="15"/>
  <c r="D18" i="15"/>
  <c r="D19" i="15"/>
  <c r="D20" i="15"/>
  <c r="D21" i="15"/>
  <c r="D22" i="15"/>
  <c r="D23" i="15"/>
  <c r="D24" i="15"/>
  <c r="D25" i="15"/>
  <c r="D26" i="15"/>
  <c r="D28" i="15"/>
  <c r="D29" i="15"/>
  <c r="D30" i="15"/>
  <c r="D31" i="15"/>
  <c r="D32" i="15"/>
  <c r="D33" i="15"/>
  <c r="D34" i="15"/>
  <c r="D35" i="15"/>
  <c r="D36" i="15"/>
  <c r="D37" i="15"/>
  <c r="D38" i="15"/>
  <c r="D16" i="15"/>
  <c r="E17" i="15"/>
  <c r="E18" i="15"/>
  <c r="E19" i="15"/>
  <c r="E20" i="15"/>
  <c r="E21" i="15"/>
  <c r="E22" i="15"/>
  <c r="E23" i="15"/>
  <c r="E24" i="15"/>
  <c r="E25" i="15"/>
  <c r="E26" i="15"/>
  <c r="E27" i="15"/>
  <c r="E28" i="15"/>
  <c r="E29" i="15"/>
  <c r="E30" i="15"/>
  <c r="E31" i="15"/>
  <c r="E32" i="15"/>
  <c r="E33" i="15"/>
  <c r="E34" i="15"/>
  <c r="E35" i="15"/>
  <c r="E36" i="15"/>
  <c r="E37" i="15"/>
  <c r="E38" i="15"/>
  <c r="E16" i="15"/>
  <c r="AY20" i="15"/>
  <c r="AY21" i="15"/>
  <c r="AY22" i="15"/>
  <c r="AY23" i="15"/>
  <c r="AY24" i="15"/>
  <c r="AY25" i="15"/>
  <c r="AY26" i="15"/>
  <c r="AY27" i="15"/>
  <c r="AY28" i="15"/>
  <c r="AY29" i="15"/>
  <c r="AY30" i="15"/>
  <c r="AY31" i="15"/>
  <c r="AY32" i="15"/>
  <c r="AY33" i="15"/>
  <c r="AY34" i="15"/>
  <c r="AY35" i="15"/>
  <c r="AY36" i="15"/>
  <c r="AY37" i="15"/>
  <c r="AY38" i="15"/>
  <c r="AX19" i="15"/>
  <c r="AX20" i="15"/>
  <c r="AX21" i="15"/>
  <c r="AX22" i="15"/>
  <c r="AX23" i="15"/>
  <c r="AX24" i="15"/>
  <c r="AX25" i="15"/>
  <c r="AX26" i="15"/>
  <c r="AX27" i="15"/>
  <c r="AX28" i="15"/>
  <c r="AX29" i="15"/>
  <c r="AX30" i="15"/>
  <c r="AX31" i="15"/>
  <c r="AX32" i="15"/>
  <c r="AX33" i="15"/>
  <c r="AX34" i="15"/>
  <c r="AX35" i="15"/>
  <c r="AX36" i="15"/>
  <c r="AX37" i="15"/>
  <c r="AX38" i="15"/>
  <c r="AV19" i="15"/>
  <c r="AV20" i="15"/>
  <c r="AV21" i="15"/>
  <c r="AV22" i="15"/>
  <c r="AV23" i="15"/>
  <c r="AV24" i="15"/>
  <c r="AV25" i="15"/>
  <c r="AV26" i="15"/>
  <c r="AV27" i="15"/>
  <c r="AV28" i="15"/>
  <c r="AV29" i="15"/>
  <c r="AV30" i="15"/>
  <c r="AV31" i="15"/>
  <c r="AV32" i="15"/>
  <c r="AV33" i="15"/>
  <c r="AV34" i="15"/>
  <c r="AV35" i="15"/>
  <c r="AV36" i="15"/>
  <c r="AV37" i="15"/>
  <c r="AV38" i="15"/>
  <c r="AU27" i="15"/>
  <c r="AU28" i="15"/>
  <c r="AU29" i="15"/>
  <c r="AU30" i="15"/>
  <c r="AU31" i="15"/>
  <c r="AU32" i="15"/>
  <c r="AU33" i="15"/>
  <c r="AU34" i="15"/>
  <c r="AU35" i="15"/>
  <c r="AU36" i="15"/>
  <c r="AU37" i="15"/>
  <c r="AU38" i="15"/>
  <c r="AG1" i="10"/>
  <c r="AB1" i="10"/>
  <c r="AT27" i="15"/>
  <c r="AT28" i="15"/>
  <c r="AT29" i="15"/>
  <c r="AT30" i="15"/>
  <c r="AT31" i="15"/>
  <c r="AT32" i="15"/>
  <c r="AT33" i="15"/>
  <c r="AT34" i="15"/>
  <c r="AT35" i="15"/>
  <c r="AT36" i="15"/>
  <c r="AT37" i="15"/>
  <c r="AT38" i="15"/>
  <c r="AT16" i="15"/>
  <c r="AT17" i="15"/>
  <c r="AT18" i="15"/>
  <c r="AT19" i="15"/>
  <c r="AT20" i="15"/>
  <c r="AT21" i="15"/>
  <c r="AT22" i="15"/>
  <c r="AT23" i="15"/>
  <c r="AT24" i="15"/>
  <c r="AT25" i="15"/>
  <c r="AT26" i="15"/>
  <c r="AW27" i="15"/>
  <c r="AW28" i="15"/>
  <c r="AW29" i="15"/>
  <c r="AW30" i="15"/>
  <c r="AW31" i="15"/>
  <c r="AW32" i="15"/>
  <c r="AW33" i="15"/>
  <c r="AW34" i="15"/>
  <c r="AW35" i="15"/>
  <c r="AW36" i="15"/>
  <c r="AW37" i="15"/>
  <c r="AW38" i="15"/>
  <c r="AW16" i="15"/>
  <c r="AW17" i="15"/>
  <c r="AW18" i="15"/>
  <c r="AW19" i="15"/>
  <c r="AW20" i="15"/>
  <c r="AW21" i="15"/>
  <c r="AW22" i="15"/>
  <c r="AW23" i="15"/>
  <c r="AW24" i="15"/>
  <c r="AW25" i="15"/>
  <c r="AW26" i="15"/>
  <c r="AS16" i="15"/>
  <c r="AS17" i="15"/>
  <c r="AS18" i="15"/>
  <c r="AS19" i="15"/>
  <c r="AS20" i="15"/>
  <c r="AS21" i="15"/>
  <c r="AS22" i="15"/>
  <c r="AS23" i="15"/>
  <c r="AS24" i="15"/>
  <c r="AS25" i="15"/>
  <c r="AS26" i="15"/>
  <c r="AS27" i="15"/>
  <c r="AS28" i="15"/>
  <c r="AS29" i="15"/>
  <c r="AS30" i="15"/>
  <c r="AS31" i="15"/>
  <c r="AS32" i="15"/>
  <c r="AS33" i="15"/>
  <c r="AS34" i="15"/>
  <c r="AS35" i="15"/>
  <c r="AS36" i="15"/>
  <c r="AS37" i="15"/>
  <c r="AS38" i="15"/>
  <c r="AR16" i="15"/>
  <c r="AR17" i="15"/>
  <c r="AR18" i="15"/>
  <c r="AR19" i="15"/>
  <c r="AR20" i="15"/>
  <c r="AR21" i="15"/>
  <c r="AR22" i="15"/>
  <c r="AR23" i="15"/>
  <c r="AR24" i="15"/>
  <c r="AR25" i="15"/>
  <c r="AR26" i="15"/>
  <c r="AR27" i="15"/>
  <c r="AR28" i="15"/>
  <c r="AR29" i="15"/>
  <c r="AR30" i="15"/>
  <c r="AR31" i="15"/>
  <c r="AR32" i="15"/>
  <c r="AR33" i="15"/>
  <c r="AR34" i="15"/>
  <c r="AR35" i="15"/>
  <c r="AR36" i="15"/>
  <c r="AR37" i="15"/>
  <c r="AR38"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O16" i="15"/>
  <c r="AO17" i="15"/>
  <c r="AO18" i="15"/>
  <c r="AO19" i="15"/>
  <c r="AO20" i="15"/>
  <c r="AO21" i="15"/>
  <c r="AO22" i="15"/>
  <c r="AO23" i="15"/>
  <c r="AO24" i="15"/>
  <c r="AO25" i="15"/>
  <c r="AO26" i="15"/>
  <c r="AO27" i="15"/>
  <c r="AO28" i="15"/>
  <c r="AO29" i="15"/>
  <c r="AO30" i="15"/>
  <c r="AO31" i="15"/>
  <c r="AO32" i="15"/>
  <c r="AO33" i="15"/>
  <c r="AO34" i="15"/>
  <c r="AO35" i="15"/>
  <c r="AO36" i="15"/>
  <c r="AO37" i="15"/>
  <c r="AO38" i="15"/>
  <c r="AN16" i="15"/>
  <c r="AN17" i="15"/>
  <c r="AN18" i="15"/>
  <c r="AN19" i="15"/>
  <c r="AN20" i="15"/>
  <c r="AN21" i="15"/>
  <c r="AN22" i="15"/>
  <c r="AN23" i="15"/>
  <c r="AN24" i="15"/>
  <c r="AN25" i="15"/>
  <c r="AN26" i="15"/>
  <c r="AN27" i="15"/>
  <c r="AN28" i="15"/>
  <c r="AN29" i="15"/>
  <c r="AN30" i="15"/>
  <c r="AN31" i="15"/>
  <c r="AN32" i="15"/>
  <c r="AN33" i="15"/>
  <c r="AN34" i="15"/>
  <c r="AN35" i="15"/>
  <c r="AN36" i="15"/>
  <c r="AN37" i="15"/>
  <c r="AN38"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K16" i="15"/>
  <c r="AK17" i="15"/>
  <c r="AK18" i="15"/>
  <c r="AK19" i="15"/>
  <c r="AK20" i="15"/>
  <c r="AK21" i="15"/>
  <c r="AK22" i="15"/>
  <c r="AK23" i="15"/>
  <c r="AK24" i="15"/>
  <c r="AK25" i="15"/>
  <c r="AK26" i="15"/>
  <c r="AK27" i="15"/>
  <c r="AK28" i="15"/>
  <c r="AK29" i="15"/>
  <c r="AK30" i="15"/>
  <c r="AK31" i="15"/>
  <c r="AK32" i="15"/>
  <c r="AK33" i="15"/>
  <c r="AK34" i="15"/>
  <c r="AK35" i="15"/>
  <c r="AK36" i="15"/>
  <c r="AK37" i="15"/>
  <c r="AK38"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H16" i="15"/>
  <c r="AH17" i="15"/>
  <c r="AH18" i="15"/>
  <c r="AH19" i="15"/>
  <c r="AH20" i="15"/>
  <c r="AH21" i="15"/>
  <c r="AH22" i="15"/>
  <c r="AH23" i="15"/>
  <c r="AH24" i="15"/>
  <c r="AH25" i="15"/>
  <c r="AH26" i="15"/>
  <c r="AH27" i="15"/>
  <c r="AH28" i="15"/>
  <c r="AH29" i="15"/>
  <c r="AH30" i="15"/>
  <c r="AH31" i="15"/>
  <c r="AH32" i="15"/>
  <c r="AH33" i="15"/>
  <c r="AH34" i="15"/>
  <c r="AH35" i="15"/>
  <c r="AH36" i="15"/>
  <c r="AH37" i="15"/>
  <c r="AH38"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C16" i="15"/>
  <c r="AC17" i="15"/>
  <c r="AC18" i="15"/>
  <c r="AC19" i="15"/>
  <c r="AC20" i="15"/>
  <c r="AC21" i="15"/>
  <c r="AC22" i="15"/>
  <c r="AC23" i="15"/>
  <c r="AC24" i="15"/>
  <c r="AC25" i="15"/>
  <c r="AC26" i="15"/>
  <c r="AC27" i="15"/>
  <c r="AC28" i="15"/>
  <c r="AC29" i="15"/>
  <c r="AC30" i="15"/>
  <c r="AC31" i="15"/>
  <c r="AC32" i="15"/>
  <c r="AC33" i="15"/>
  <c r="AC34" i="15"/>
  <c r="AC35" i="15"/>
  <c r="AC36" i="15"/>
  <c r="AC37" i="15"/>
  <c r="AC38"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A16" i="15"/>
  <c r="AA17" i="15"/>
  <c r="AA18" i="15"/>
  <c r="AA19" i="15"/>
  <c r="AA20" i="15"/>
  <c r="AA21" i="15"/>
  <c r="AA22" i="15"/>
  <c r="AA23" i="15"/>
  <c r="AA24" i="15"/>
  <c r="AA25" i="15"/>
  <c r="AA26" i="15"/>
  <c r="AA27" i="15"/>
  <c r="AA28" i="15"/>
  <c r="AA29" i="15"/>
  <c r="AA30" i="15"/>
  <c r="AA31" i="15"/>
  <c r="AA32" i="15"/>
  <c r="AA33" i="15"/>
  <c r="AA34" i="15"/>
  <c r="AA35" i="15"/>
  <c r="AA36" i="15"/>
  <c r="AA37" i="15"/>
  <c r="AA38" i="15"/>
  <c r="Z16" i="15"/>
  <c r="Z17" i="15"/>
  <c r="Z18" i="15"/>
  <c r="Z19" i="15"/>
  <c r="Z20" i="15"/>
  <c r="Z21" i="15"/>
  <c r="Z22" i="15"/>
  <c r="Z23" i="15"/>
  <c r="Z24" i="15"/>
  <c r="Z25" i="15"/>
  <c r="Z26" i="15"/>
  <c r="Z27" i="15"/>
  <c r="Z28" i="15"/>
  <c r="Z29" i="15"/>
  <c r="Z30" i="15"/>
  <c r="Z31" i="15"/>
  <c r="Z32" i="15"/>
  <c r="Z33" i="15"/>
  <c r="Z34" i="15"/>
  <c r="Z35" i="15"/>
  <c r="Z36" i="15"/>
  <c r="Z37" i="15"/>
  <c r="Z38" i="15"/>
  <c r="Y16" i="15"/>
  <c r="Y17" i="15"/>
  <c r="Y18" i="15"/>
  <c r="Y19" i="15"/>
  <c r="Y20" i="15"/>
  <c r="Y21" i="15"/>
  <c r="Y22" i="15"/>
  <c r="Y23" i="15"/>
  <c r="Y24" i="15"/>
  <c r="Y25" i="15"/>
  <c r="Y26" i="15"/>
  <c r="Y27" i="15"/>
  <c r="Y28" i="15"/>
  <c r="Y29" i="15"/>
  <c r="Y30" i="15"/>
  <c r="Y31" i="15"/>
  <c r="Y32" i="15"/>
  <c r="Y33" i="15"/>
  <c r="Y34" i="15"/>
  <c r="Y35" i="15"/>
  <c r="Y36" i="15"/>
  <c r="Y37" i="15"/>
  <c r="Y38" i="15"/>
  <c r="X16" i="15"/>
  <c r="X17" i="15"/>
  <c r="X18" i="15"/>
  <c r="X19" i="15"/>
  <c r="X20" i="15"/>
  <c r="X21" i="15"/>
  <c r="X22" i="15"/>
  <c r="X23" i="15"/>
  <c r="X24" i="15"/>
  <c r="X25" i="15"/>
  <c r="X26" i="15"/>
  <c r="X27" i="15"/>
  <c r="X28" i="15"/>
  <c r="X29" i="15"/>
  <c r="X30" i="15"/>
  <c r="X31" i="15"/>
  <c r="X32" i="15"/>
  <c r="X33" i="15"/>
  <c r="X34" i="15"/>
  <c r="X35" i="15"/>
  <c r="X36" i="15"/>
  <c r="X37" i="15"/>
  <c r="X38" i="15"/>
  <c r="W16" i="15"/>
  <c r="W17" i="15"/>
  <c r="W18" i="15"/>
  <c r="W19" i="15"/>
  <c r="W20" i="15"/>
  <c r="W21" i="15"/>
  <c r="W22" i="15"/>
  <c r="W23" i="15"/>
  <c r="W24" i="15"/>
  <c r="W25" i="15"/>
  <c r="W26" i="15"/>
  <c r="W27" i="15"/>
  <c r="W28" i="15"/>
  <c r="W29" i="15"/>
  <c r="W30" i="15"/>
  <c r="W31" i="15"/>
  <c r="W32" i="15"/>
  <c r="W33" i="15"/>
  <c r="W34" i="15"/>
  <c r="W35" i="15"/>
  <c r="W36" i="15"/>
  <c r="W37" i="15"/>
  <c r="W38" i="15"/>
  <c r="V16" i="15"/>
  <c r="V17" i="15"/>
  <c r="V18" i="15"/>
  <c r="V19" i="15"/>
  <c r="V20" i="15"/>
  <c r="V21" i="15"/>
  <c r="V22" i="15"/>
  <c r="V23" i="15"/>
  <c r="V24" i="15"/>
  <c r="V25" i="15"/>
  <c r="V26" i="15"/>
  <c r="V27" i="15"/>
  <c r="V28" i="15"/>
  <c r="V29" i="15"/>
  <c r="V30" i="15"/>
  <c r="V31" i="15"/>
  <c r="V32" i="15"/>
  <c r="V33" i="15"/>
  <c r="V34" i="15"/>
  <c r="V35" i="15"/>
  <c r="V36" i="15"/>
  <c r="V37" i="15"/>
  <c r="V38" i="15"/>
  <c r="U16" i="15"/>
  <c r="U17" i="15"/>
  <c r="U18" i="15"/>
  <c r="U19" i="15"/>
  <c r="U20" i="15"/>
  <c r="U21" i="15"/>
  <c r="U22" i="15"/>
  <c r="U23" i="15"/>
  <c r="U24" i="15"/>
  <c r="U25" i="15"/>
  <c r="U26" i="15"/>
  <c r="U27" i="15"/>
  <c r="U28" i="15"/>
  <c r="U29" i="15"/>
  <c r="U30" i="15"/>
  <c r="U31" i="15"/>
  <c r="U32" i="15"/>
  <c r="U33" i="15"/>
  <c r="U34" i="15"/>
  <c r="U35" i="15"/>
  <c r="U36" i="15"/>
  <c r="U37" i="15"/>
  <c r="U38" i="15"/>
  <c r="T16" i="15"/>
  <c r="T17" i="15"/>
  <c r="T18" i="15"/>
  <c r="T19" i="15"/>
  <c r="T20" i="15"/>
  <c r="T21" i="15"/>
  <c r="T22" i="15"/>
  <c r="T23" i="15"/>
  <c r="T24" i="15"/>
  <c r="T25" i="15"/>
  <c r="T26" i="15"/>
  <c r="T27" i="15"/>
  <c r="T28" i="15"/>
  <c r="T29" i="15"/>
  <c r="T30" i="15"/>
  <c r="T31" i="15"/>
  <c r="T32" i="15"/>
  <c r="T33" i="15"/>
  <c r="T34" i="15"/>
  <c r="T35" i="15"/>
  <c r="T36" i="15"/>
  <c r="T37" i="15"/>
  <c r="T38" i="15"/>
  <c r="S16" i="15"/>
  <c r="S17" i="15"/>
  <c r="S18" i="15"/>
  <c r="S19" i="15"/>
  <c r="S20" i="15"/>
  <c r="S21" i="15"/>
  <c r="S22" i="15"/>
  <c r="S23" i="15"/>
  <c r="S24" i="15"/>
  <c r="S25" i="15"/>
  <c r="S26" i="15"/>
  <c r="S27" i="15"/>
  <c r="S28" i="15"/>
  <c r="S29" i="15"/>
  <c r="S30" i="15"/>
  <c r="S31" i="15"/>
  <c r="S32" i="15"/>
  <c r="S33" i="15"/>
  <c r="S34" i="15"/>
  <c r="S35" i="15"/>
  <c r="S36" i="15"/>
  <c r="S37" i="15"/>
  <c r="S38" i="15"/>
  <c r="R16" i="15"/>
  <c r="R17" i="15"/>
  <c r="R18" i="15"/>
  <c r="R19" i="15"/>
  <c r="R20" i="15"/>
  <c r="R21" i="15"/>
  <c r="R22" i="15"/>
  <c r="R23" i="15"/>
  <c r="R24" i="15"/>
  <c r="R25" i="15"/>
  <c r="R26" i="15"/>
  <c r="R27" i="15"/>
  <c r="R28" i="15"/>
  <c r="R29" i="15"/>
  <c r="R30" i="15"/>
  <c r="R31" i="15"/>
  <c r="R32" i="15"/>
  <c r="R33" i="15"/>
  <c r="R34" i="15"/>
  <c r="R35" i="15"/>
  <c r="R36" i="15"/>
  <c r="R37" i="15"/>
  <c r="R38" i="15"/>
  <c r="Q16" i="15"/>
  <c r="Q17" i="15"/>
  <c r="Q18" i="15"/>
  <c r="Q19" i="15"/>
  <c r="Q20" i="15"/>
  <c r="Q21" i="15"/>
  <c r="Q22" i="15"/>
  <c r="Q23" i="15"/>
  <c r="Q24" i="15"/>
  <c r="Q25" i="15"/>
  <c r="Q26" i="15"/>
  <c r="Q27" i="15"/>
  <c r="Q28" i="15"/>
  <c r="Q29" i="15"/>
  <c r="Q30" i="15"/>
  <c r="Q31" i="15"/>
  <c r="Q32" i="15"/>
  <c r="Q33" i="15"/>
  <c r="Q34" i="15"/>
  <c r="Q35" i="15"/>
  <c r="Q36" i="15"/>
  <c r="Q37" i="15"/>
  <c r="Q38" i="15"/>
  <c r="P16" i="15"/>
  <c r="P17" i="15"/>
  <c r="P18" i="15"/>
  <c r="P19" i="15"/>
  <c r="P20" i="15"/>
  <c r="P21" i="15"/>
  <c r="P22" i="15"/>
  <c r="P23" i="15"/>
  <c r="P24" i="15"/>
  <c r="P25" i="15"/>
  <c r="P26" i="15"/>
  <c r="P27" i="15"/>
  <c r="P28" i="15"/>
  <c r="P29" i="15"/>
  <c r="P30" i="15"/>
  <c r="P31" i="15"/>
  <c r="P32" i="15"/>
  <c r="P33" i="15"/>
  <c r="P34" i="15"/>
  <c r="P35" i="15"/>
  <c r="P36" i="15"/>
  <c r="P37" i="15"/>
  <c r="P38" i="15"/>
  <c r="O16" i="15"/>
  <c r="O17" i="15"/>
  <c r="O18" i="15"/>
  <c r="O19" i="15"/>
  <c r="O20" i="15"/>
  <c r="O21" i="15"/>
  <c r="O22" i="15"/>
  <c r="O23" i="15"/>
  <c r="O24" i="15"/>
  <c r="O25" i="15"/>
  <c r="O26" i="15"/>
  <c r="O27" i="15"/>
  <c r="O28" i="15"/>
  <c r="O29" i="15"/>
  <c r="O30" i="15"/>
  <c r="O31" i="15"/>
  <c r="O32" i="15"/>
  <c r="O33" i="15"/>
  <c r="O34" i="15"/>
  <c r="O35" i="15"/>
  <c r="O36" i="15"/>
  <c r="O37" i="15"/>
  <c r="O38" i="15"/>
  <c r="N16" i="15"/>
  <c r="N17" i="15"/>
  <c r="N18" i="15"/>
  <c r="N19" i="15"/>
  <c r="N20" i="15"/>
  <c r="N21" i="15"/>
  <c r="N22" i="15"/>
  <c r="N23" i="15"/>
  <c r="N24" i="15"/>
  <c r="N25" i="15"/>
  <c r="N26" i="15"/>
  <c r="N27" i="15"/>
  <c r="N28" i="15"/>
  <c r="N29" i="15"/>
  <c r="N30" i="15"/>
  <c r="N31" i="15"/>
  <c r="N32" i="15"/>
  <c r="N33" i="15"/>
  <c r="N34" i="15"/>
  <c r="N35" i="15"/>
  <c r="N36" i="15"/>
  <c r="N37" i="15"/>
  <c r="N38" i="15"/>
  <c r="M16" i="15"/>
  <c r="M17" i="15"/>
  <c r="M18" i="15"/>
  <c r="M19" i="15"/>
  <c r="M20" i="15"/>
  <c r="M21" i="15"/>
  <c r="M22" i="15"/>
  <c r="M23" i="15"/>
  <c r="M24" i="15"/>
  <c r="M25" i="15"/>
  <c r="M26" i="15"/>
  <c r="M27" i="15"/>
  <c r="M28" i="15"/>
  <c r="M29" i="15"/>
  <c r="M30" i="15"/>
  <c r="M31" i="15"/>
  <c r="M32" i="15"/>
  <c r="M33" i="15"/>
  <c r="M34" i="15"/>
  <c r="M35" i="15"/>
  <c r="M36" i="15"/>
  <c r="M37" i="15"/>
  <c r="M38" i="15"/>
  <c r="L16" i="15"/>
  <c r="L17" i="15"/>
  <c r="L18" i="15"/>
  <c r="L19" i="15"/>
  <c r="L20" i="15"/>
  <c r="L21" i="15"/>
  <c r="L22" i="15"/>
  <c r="L23" i="15"/>
  <c r="L24" i="15"/>
  <c r="L25" i="15"/>
  <c r="L26" i="15"/>
  <c r="L27" i="15"/>
  <c r="L28" i="15"/>
  <c r="L29" i="15"/>
  <c r="L30" i="15"/>
  <c r="L31" i="15"/>
  <c r="L32" i="15"/>
  <c r="L33" i="15"/>
  <c r="L34" i="15"/>
  <c r="L35" i="15"/>
  <c r="L36" i="15"/>
  <c r="L37" i="15"/>
  <c r="L38" i="15"/>
  <c r="K16" i="15"/>
  <c r="K17" i="15"/>
  <c r="K18" i="15"/>
  <c r="K19" i="15"/>
  <c r="K20" i="15"/>
  <c r="K21" i="15"/>
  <c r="K22" i="15"/>
  <c r="K23" i="15"/>
  <c r="K24" i="15"/>
  <c r="K25" i="15"/>
  <c r="K26" i="15"/>
  <c r="K27" i="15"/>
  <c r="K28" i="15"/>
  <c r="K29" i="15"/>
  <c r="K30" i="15"/>
  <c r="K31" i="15"/>
  <c r="K32" i="15"/>
  <c r="K33" i="15"/>
  <c r="K34" i="15"/>
  <c r="K35" i="15"/>
  <c r="K36" i="15"/>
  <c r="K37" i="15"/>
  <c r="K38" i="15"/>
  <c r="J16" i="15"/>
  <c r="J17" i="15"/>
  <c r="J18" i="15"/>
  <c r="J19" i="15"/>
  <c r="J20" i="15"/>
  <c r="J21" i="15"/>
  <c r="J22" i="15"/>
  <c r="J23" i="15"/>
  <c r="J24" i="15"/>
  <c r="J25" i="15"/>
  <c r="J26" i="15"/>
  <c r="J27" i="15"/>
  <c r="J28" i="15"/>
  <c r="J29" i="15"/>
  <c r="J30" i="15"/>
  <c r="J31" i="15"/>
  <c r="J32" i="15"/>
  <c r="J33" i="15"/>
  <c r="J34" i="15"/>
  <c r="J35" i="15"/>
  <c r="J36" i="15"/>
  <c r="J37" i="15"/>
  <c r="J38" i="15"/>
  <c r="I16" i="15"/>
  <c r="I17" i="15"/>
  <c r="I18" i="15"/>
  <c r="I19" i="15"/>
  <c r="I20" i="15"/>
  <c r="I21" i="15"/>
  <c r="I22" i="15"/>
  <c r="I23" i="15"/>
  <c r="I24" i="15"/>
  <c r="I25" i="15"/>
  <c r="I26" i="15"/>
  <c r="I27" i="15"/>
  <c r="I28" i="15"/>
  <c r="I29" i="15"/>
  <c r="I30" i="15"/>
  <c r="I31" i="15"/>
  <c r="I32" i="15"/>
  <c r="I33" i="15"/>
  <c r="I34" i="15"/>
  <c r="I35" i="15"/>
  <c r="I36" i="15"/>
  <c r="I37" i="15"/>
  <c r="I38" i="15"/>
  <c r="H16" i="15"/>
  <c r="H17" i="15"/>
  <c r="H18" i="15"/>
  <c r="H19" i="15"/>
  <c r="H20" i="15"/>
  <c r="H21" i="15"/>
  <c r="H22" i="15"/>
  <c r="H23" i="15"/>
  <c r="H24" i="15"/>
  <c r="H25" i="15"/>
  <c r="H26" i="15"/>
  <c r="H27" i="15"/>
  <c r="H28" i="15"/>
  <c r="H29" i="15"/>
  <c r="H30" i="15"/>
  <c r="H31" i="15"/>
  <c r="H32" i="15"/>
  <c r="H33" i="15"/>
  <c r="H34" i="15"/>
  <c r="H35" i="15"/>
  <c r="H36" i="15"/>
  <c r="H37" i="15"/>
  <c r="H38" i="15"/>
  <c r="G16" i="15"/>
  <c r="G17" i="15"/>
  <c r="G18" i="15"/>
  <c r="G19" i="15"/>
  <c r="G20" i="15"/>
  <c r="G21" i="15"/>
  <c r="G22" i="15"/>
  <c r="G23" i="15"/>
  <c r="G24" i="15"/>
  <c r="G25" i="15"/>
  <c r="G26" i="15"/>
  <c r="G27" i="15"/>
  <c r="G28" i="15"/>
  <c r="G29" i="15"/>
  <c r="G30" i="15"/>
  <c r="G31" i="15"/>
  <c r="G32" i="15"/>
  <c r="G33" i="15"/>
  <c r="G34" i="15"/>
  <c r="G35" i="15"/>
  <c r="G36" i="15"/>
  <c r="G37" i="15"/>
  <c r="G38" i="15"/>
  <c r="F16" i="15"/>
  <c r="F17" i="15"/>
  <c r="F18" i="15"/>
  <c r="F19" i="15"/>
  <c r="F20" i="15"/>
  <c r="F21" i="15"/>
  <c r="F22" i="15"/>
  <c r="F23" i="15"/>
  <c r="F24" i="15"/>
  <c r="F25" i="15"/>
  <c r="F26" i="15"/>
  <c r="F27" i="15"/>
  <c r="F28" i="15"/>
  <c r="F29" i="15"/>
  <c r="F30" i="15"/>
  <c r="F31" i="15"/>
  <c r="F32" i="15"/>
  <c r="F33" i="15"/>
  <c r="F34" i="15"/>
  <c r="F35" i="15"/>
  <c r="F36" i="15"/>
  <c r="F37" i="15"/>
  <c r="F38" i="15"/>
  <c r="BZ2" i="19"/>
  <c r="BZ1" i="19"/>
  <c r="BU2" i="19"/>
  <c r="BU1" i="19"/>
  <c r="BP2" i="19"/>
  <c r="BP1" i="19"/>
  <c r="BK2" i="19"/>
  <c r="BK1" i="19"/>
  <c r="BF2" i="19"/>
  <c r="BF1" i="19"/>
  <c r="BA2" i="19"/>
  <c r="BA1" i="19"/>
  <c r="AV2" i="19"/>
  <c r="AV1" i="19"/>
  <c r="AQ2" i="19"/>
  <c r="AQ1" i="19"/>
  <c r="AL1" i="10"/>
  <c r="AL2" i="19"/>
  <c r="AL1" i="19"/>
  <c r="AG1" i="19"/>
  <c r="AG2" i="19"/>
  <c r="AB2" i="19"/>
  <c r="AB1" i="19"/>
  <c r="W2" i="19"/>
  <c r="W1" i="19"/>
  <c r="R2" i="19"/>
  <c r="R1" i="19"/>
  <c r="M2" i="19"/>
  <c r="M1" i="19"/>
  <c r="H2" i="19"/>
  <c r="H1" i="19"/>
  <c r="AY2" i="15"/>
  <c r="AY42" i="15" a="1"/>
  <c r="AY42" i="15" s="1"/>
  <c r="AY3" i="15"/>
  <c r="AY43" i="15" s="1" a="1"/>
  <c r="AY43" i="15" s="1"/>
  <c r="AY4" i="15"/>
  <c r="AY44" i="15" s="1" a="1"/>
  <c r="AY44" i="15" s="1"/>
  <c r="AX2" i="15"/>
  <c r="AX42" i="15" s="1" a="1"/>
  <c r="AX42" i="15" s="1"/>
  <c r="AX3" i="15"/>
  <c r="AX43" i="15" s="1" a="1"/>
  <c r="AX43" i="15" s="1"/>
  <c r="AX4" i="15"/>
  <c r="AX44" i="15" s="1" a="1"/>
  <c r="AX44" i="15" s="1"/>
  <c r="CC41" i="19"/>
  <c r="BX41" i="19"/>
  <c r="BS41" i="19"/>
  <c r="BN41" i="19"/>
  <c r="BI41" i="19"/>
  <c r="BD41" i="19"/>
  <c r="AY41" i="19"/>
  <c r="AT41" i="19"/>
  <c r="AO41" i="19"/>
  <c r="AJ41" i="19"/>
  <c r="AE41" i="19"/>
  <c r="Z41" i="19"/>
  <c r="U41" i="19"/>
  <c r="P41" i="19"/>
  <c r="CD41" i="19"/>
  <c r="AY40" i="17" s="1"/>
  <c r="BY41" i="19"/>
  <c r="BT41" i="19"/>
  <c r="AW40" i="17" s="1"/>
  <c r="BO41" i="19"/>
  <c r="AV40" i="17" s="1"/>
  <c r="BJ41" i="19"/>
  <c r="AU40" i="17" s="1"/>
  <c r="BE41" i="19"/>
  <c r="AZ41" i="19"/>
  <c r="AS40" i="17" s="1"/>
  <c r="AU41" i="19"/>
  <c r="AR40" i="17" s="1"/>
  <c r="AP41" i="19"/>
  <c r="AQ40" i="17" s="1"/>
  <c r="AK41" i="19"/>
  <c r="AF41" i="19"/>
  <c r="AO40" i="17" s="1"/>
  <c r="AA41" i="19"/>
  <c r="AN40" i="17" s="1"/>
  <c r="V41" i="19"/>
  <c r="AM40" i="17" s="1"/>
  <c r="Q41" i="19"/>
  <c r="L41" i="19"/>
  <c r="AK40" i="17" s="1"/>
  <c r="CD16" i="19"/>
  <c r="BY16" i="19"/>
  <c r="BT16" i="19"/>
  <c r="BO16" i="19"/>
  <c r="BJ16" i="19"/>
  <c r="BE16" i="19"/>
  <c r="AT14" i="17" s="1"/>
  <c r="AZ16" i="19"/>
  <c r="AU16" i="19"/>
  <c r="AR14" i="15"/>
  <c r="AP16" i="19"/>
  <c r="AK16" i="19"/>
  <c r="AF16" i="19"/>
  <c r="AA16" i="19"/>
  <c r="V16" i="19"/>
  <c r="Q16" i="19"/>
  <c r="AL14" i="17" s="1"/>
  <c r="L16" i="19"/>
  <c r="AY16" i="15"/>
  <c r="AY17" i="15"/>
  <c r="AY18" i="15"/>
  <c r="AY19" i="15"/>
  <c r="AX16" i="15"/>
  <c r="AX17" i="15"/>
  <c r="AX18" i="15"/>
  <c r="AV16" i="15"/>
  <c r="AV17" i="15"/>
  <c r="AV18" i="15"/>
  <c r="AU16" i="15"/>
  <c r="AU17" i="15"/>
  <c r="AU18" i="15"/>
  <c r="AU19" i="15"/>
  <c r="AU20" i="15"/>
  <c r="AU21" i="15"/>
  <c r="AU22" i="15"/>
  <c r="AU23" i="15"/>
  <c r="AU24" i="15"/>
  <c r="AU25" i="15"/>
  <c r="AU26" i="15"/>
  <c r="U41" i="10"/>
  <c r="V41" i="10"/>
  <c r="D40" i="17" s="1"/>
  <c r="Z41" i="10"/>
  <c r="AA41" i="10"/>
  <c r="AE41" i="10"/>
  <c r="AF41" i="10"/>
  <c r="AJ41" i="10"/>
  <c r="AK41" i="10"/>
  <c r="AO41" i="10"/>
  <c r="AP41" i="10"/>
  <c r="AT41" i="10"/>
  <c r="AU41" i="10"/>
  <c r="AY41" i="10"/>
  <c r="AZ41" i="10"/>
  <c r="J40" i="17" s="1"/>
  <c r="BD41" i="10"/>
  <c r="BE41" i="10"/>
  <c r="K40" i="17" s="1"/>
  <c r="BI41" i="10"/>
  <c r="BJ41" i="10"/>
  <c r="BN41" i="10"/>
  <c r="BO41" i="10"/>
  <c r="M40" i="17" s="1"/>
  <c r="BT41" i="10"/>
  <c r="BX41" i="10"/>
  <c r="BY41" i="10"/>
  <c r="CC41" i="10"/>
  <c r="CD41" i="10"/>
  <c r="CH41" i="10"/>
  <c r="CI41" i="10"/>
  <c r="CM41" i="10"/>
  <c r="CN41" i="10"/>
  <c r="CR41" i="10"/>
  <c r="CS41" i="10"/>
  <c r="S40" i="17" s="1"/>
  <c r="CW41" i="10"/>
  <c r="CX41" i="10"/>
  <c r="DB41" i="10"/>
  <c r="DC41" i="10"/>
  <c r="U40" i="17" s="1"/>
  <c r="DG41" i="10"/>
  <c r="DH41" i="10"/>
  <c r="DL41" i="10"/>
  <c r="DM41" i="10"/>
  <c r="DQ41" i="10"/>
  <c r="DR41" i="10"/>
  <c r="DV41" i="10"/>
  <c r="DW41" i="10"/>
  <c r="EA41" i="10"/>
  <c r="EB41" i="10"/>
  <c r="Z40" i="17" s="1"/>
  <c r="EF41" i="10"/>
  <c r="EG41" i="10"/>
  <c r="AA40" i="17" s="1"/>
  <c r="EK41" i="10"/>
  <c r="EL41" i="10"/>
  <c r="EP41" i="10"/>
  <c r="EQ41" i="10"/>
  <c r="EU41" i="10"/>
  <c r="EV41" i="10"/>
  <c r="EZ41" i="10"/>
  <c r="FA41" i="10"/>
  <c r="FE41" i="10"/>
  <c r="FF41" i="10"/>
  <c r="FJ41" i="10"/>
  <c r="FK41" i="10"/>
  <c r="AG40" i="17" s="1"/>
  <c r="FO41" i="10"/>
  <c r="FP41" i="10"/>
  <c r="FT41" i="10"/>
  <c r="FU41" i="10"/>
  <c r="AI40" i="17" s="1"/>
  <c r="FY41" i="10"/>
  <c r="FZ41" i="10"/>
  <c r="V16" i="10"/>
  <c r="AA16" i="10"/>
  <c r="E14" i="17" s="1"/>
  <c r="AF16" i="10"/>
  <c r="F14" i="17" s="1"/>
  <c r="AK16" i="10"/>
  <c r="AP16" i="10"/>
  <c r="H14" i="17" s="1"/>
  <c r="AU16" i="10"/>
  <c r="AZ16" i="10"/>
  <c r="BE16" i="10"/>
  <c r="BJ16" i="10"/>
  <c r="BO16" i="10"/>
  <c r="M14" i="17" s="1"/>
  <c r="BT16" i="10"/>
  <c r="BY16" i="10"/>
  <c r="CD16" i="10"/>
  <c r="P14" i="17" s="1"/>
  <c r="CI16" i="10"/>
  <c r="CN16" i="10"/>
  <c r="CS16" i="10"/>
  <c r="CX16" i="10"/>
  <c r="T14" i="17" s="1"/>
  <c r="DC16" i="10"/>
  <c r="U14" i="17" s="1"/>
  <c r="DH16" i="10"/>
  <c r="V14" i="17" s="1"/>
  <c r="DM16" i="10"/>
  <c r="DR16" i="10"/>
  <c r="DW16" i="10"/>
  <c r="EB16" i="10"/>
  <c r="EG16" i="10"/>
  <c r="EL16" i="10"/>
  <c r="AB14" i="17" s="1"/>
  <c r="EQ16" i="10"/>
  <c r="AC14" i="17" s="1"/>
  <c r="EV16" i="10"/>
  <c r="FA16" i="10"/>
  <c r="FF16" i="10"/>
  <c r="FK16" i="10"/>
  <c r="FP16" i="10"/>
  <c r="FU16" i="10"/>
  <c r="FZ16" i="10"/>
  <c r="AY5" i="15"/>
  <c r="AY6" i="15"/>
  <c r="AY7" i="15"/>
  <c r="AY8" i="15"/>
  <c r="AY9" i="15"/>
  <c r="AY10" i="15"/>
  <c r="AY11" i="15"/>
  <c r="AY12" i="15"/>
  <c r="AY13" i="15"/>
  <c r="AX5" i="15"/>
  <c r="AX6" i="15"/>
  <c r="AX7" i="15"/>
  <c r="AX8" i="15"/>
  <c r="AX9" i="15"/>
  <c r="AX10" i="15"/>
  <c r="AX11" i="15"/>
  <c r="AX12" i="15"/>
  <c r="AX13" i="15"/>
  <c r="AW2" i="15"/>
  <c r="AW42" i="15" s="1" a="1"/>
  <c r="AW42" i="15" s="1"/>
  <c r="AW3" i="15"/>
  <c r="AW4" i="15"/>
  <c r="AW5" i="15"/>
  <c r="AW6" i="15"/>
  <c r="AW7" i="15"/>
  <c r="AW8" i="15"/>
  <c r="AW9" i="15"/>
  <c r="AW10" i="15"/>
  <c r="AW11" i="15"/>
  <c r="AW12" i="15"/>
  <c r="AW13" i="15"/>
  <c r="AV2" i="15"/>
  <c r="AV3" i="15"/>
  <c r="AV4" i="15"/>
  <c r="AV5" i="15"/>
  <c r="AV6" i="15"/>
  <c r="AV7" i="15"/>
  <c r="AV8" i="15"/>
  <c r="AV9" i="15"/>
  <c r="AV10" i="15"/>
  <c r="AV11" i="15"/>
  <c r="AV12" i="15"/>
  <c r="AV13" i="15"/>
  <c r="AU2" i="15"/>
  <c r="AU42" i="15" s="1" a="1"/>
  <c r="AU42" i="15" s="1"/>
  <c r="AU3" i="15"/>
  <c r="AU4" i="15"/>
  <c r="AU5" i="15"/>
  <c r="AU6" i="15"/>
  <c r="AU7" i="15"/>
  <c r="AU8" i="15"/>
  <c r="AU9" i="15"/>
  <c r="AU10" i="15"/>
  <c r="AU11" i="15"/>
  <c r="AU12" i="15"/>
  <c r="AU13" i="15"/>
  <c r="AT2" i="15"/>
  <c r="AT3" i="15"/>
  <c r="AT4" i="15"/>
  <c r="AT5" i="15"/>
  <c r="AT6" i="15"/>
  <c r="AT7" i="15"/>
  <c r="AT8" i="15"/>
  <c r="AT9" i="15"/>
  <c r="AT10" i="15"/>
  <c r="AT11" i="15"/>
  <c r="AT12" i="15"/>
  <c r="AT13" i="15"/>
  <c r="AS2" i="15"/>
  <c r="AS42" i="15" s="1" a="1"/>
  <c r="AS42" i="15" s="1"/>
  <c r="AS3" i="15"/>
  <c r="AS4" i="15"/>
  <c r="AS5" i="15"/>
  <c r="AS6" i="15"/>
  <c r="AS7" i="15"/>
  <c r="AS8" i="15"/>
  <c r="AS9" i="15"/>
  <c r="AS10" i="15"/>
  <c r="AS11" i="15"/>
  <c r="AS12" i="15"/>
  <c r="AS13" i="15"/>
  <c r="AR2" i="15"/>
  <c r="AR3" i="15"/>
  <c r="AR4" i="15"/>
  <c r="AR5" i="15"/>
  <c r="AR6" i="15"/>
  <c r="AR7" i="15"/>
  <c r="AR8" i="15"/>
  <c r="AR9" i="15"/>
  <c r="AR10" i="15"/>
  <c r="AR11" i="15"/>
  <c r="AR12" i="15"/>
  <c r="AR13" i="15"/>
  <c r="AQ2" i="15"/>
  <c r="AQ42" i="15" s="1" a="1"/>
  <c r="AQ42" i="15" s="1"/>
  <c r="AQ3" i="15"/>
  <c r="AQ4" i="15"/>
  <c r="AQ5" i="15"/>
  <c r="AQ6" i="15"/>
  <c r="AQ7" i="15"/>
  <c r="AQ8" i="15"/>
  <c r="AQ9" i="15"/>
  <c r="AQ10" i="15"/>
  <c r="AQ11" i="15"/>
  <c r="AQ12" i="15"/>
  <c r="AQ13" i="15"/>
  <c r="AP2" i="15"/>
  <c r="AP3" i="15"/>
  <c r="AP4" i="15"/>
  <c r="AP5" i="15"/>
  <c r="AP6" i="15"/>
  <c r="AP7" i="15"/>
  <c r="AP8" i="15"/>
  <c r="AP9" i="15"/>
  <c r="AP10" i="15"/>
  <c r="AP11" i="15"/>
  <c r="AP12" i="15"/>
  <c r="AP13" i="15"/>
  <c r="AO2" i="15"/>
  <c r="AO42" i="15" s="1" a="1"/>
  <c r="AO42" i="15" s="1"/>
  <c r="AO3" i="15"/>
  <c r="AO4" i="15"/>
  <c r="AO5" i="15"/>
  <c r="AO6" i="15"/>
  <c r="AO7" i="15"/>
  <c r="AO8" i="15"/>
  <c r="AO9" i="15"/>
  <c r="AO10" i="15"/>
  <c r="AO11" i="15"/>
  <c r="AO12" i="15"/>
  <c r="AO13" i="15"/>
  <c r="AN2" i="15"/>
  <c r="AN3" i="15"/>
  <c r="AN4" i="15"/>
  <c r="AN5" i="15"/>
  <c r="AN6" i="15"/>
  <c r="AN7" i="15"/>
  <c r="AN8" i="15"/>
  <c r="AN9" i="15"/>
  <c r="AN10" i="15"/>
  <c r="AN11" i="15"/>
  <c r="AN12" i="15"/>
  <c r="AN13" i="15"/>
  <c r="AM2" i="15"/>
  <c r="AM42" i="15" s="1" a="1"/>
  <c r="AM42" i="15" s="1"/>
  <c r="AM3" i="15"/>
  <c r="AM4" i="15"/>
  <c r="AM5" i="15"/>
  <c r="AM6" i="15"/>
  <c r="AM7" i="15"/>
  <c r="AM8" i="15"/>
  <c r="AM9" i="15"/>
  <c r="AM10" i="15"/>
  <c r="AM11" i="15"/>
  <c r="AM12" i="15"/>
  <c r="AM13" i="15"/>
  <c r="AL2" i="15"/>
  <c r="AL3" i="15"/>
  <c r="AL4" i="15"/>
  <c r="AL5" i="15"/>
  <c r="AL6" i="15"/>
  <c r="AL7" i="15"/>
  <c r="AL8" i="15"/>
  <c r="AL9" i="15"/>
  <c r="AL10" i="15"/>
  <c r="AL11" i="15"/>
  <c r="AL12" i="15"/>
  <c r="AL13" i="15"/>
  <c r="AK2" i="15"/>
  <c r="AK42" i="15" s="1" a="1"/>
  <c r="AK42" i="15" s="1"/>
  <c r="AK3" i="15"/>
  <c r="AK43" i="15" s="1" a="1"/>
  <c r="AK43" i="15" s="1"/>
  <c r="AK4" i="15"/>
  <c r="AK44" i="15" s="1" a="1"/>
  <c r="AK44" i="15" s="1"/>
  <c r="AK5" i="15"/>
  <c r="AK6" i="15"/>
  <c r="AK7" i="15"/>
  <c r="AK8" i="15"/>
  <c r="AK9" i="15"/>
  <c r="AK10" i="15"/>
  <c r="AK11" i="15"/>
  <c r="AK12" i="15"/>
  <c r="AK13" i="15"/>
  <c r="AJ2" i="15"/>
  <c r="AJ42" i="15" s="1" a="1"/>
  <c r="AJ42" i="15" s="1"/>
  <c r="AJ3" i="15"/>
  <c r="AJ43" i="15" s="1" a="1"/>
  <c r="AJ43" i="15" s="1"/>
  <c r="AJ4" i="15"/>
  <c r="AJ44" i="15" s="1" a="1"/>
  <c r="AJ44" i="15" s="1"/>
  <c r="AJ5" i="15"/>
  <c r="AJ6" i="15"/>
  <c r="AJ7" i="15"/>
  <c r="AJ8" i="15"/>
  <c r="AJ9" i="15"/>
  <c r="AJ10" i="15"/>
  <c r="AJ11" i="15"/>
  <c r="AJ12" i="15"/>
  <c r="AJ13" i="15"/>
  <c r="AI2" i="15"/>
  <c r="AI42" i="15" s="1" a="1"/>
  <c r="AI42" i="15" s="1"/>
  <c r="AI3" i="15"/>
  <c r="AI43" i="15" s="1" a="1"/>
  <c r="AI43" i="15" s="1"/>
  <c r="AI4" i="15"/>
  <c r="AI44" i="15" s="1" a="1"/>
  <c r="AI44" i="15" s="1"/>
  <c r="AI5" i="15"/>
  <c r="AI6" i="15"/>
  <c r="AI7" i="15"/>
  <c r="AI8" i="15"/>
  <c r="AI9" i="15"/>
  <c r="AI10" i="15"/>
  <c r="AI11" i="15"/>
  <c r="AI12" i="15"/>
  <c r="AI13" i="15"/>
  <c r="AH2" i="15"/>
  <c r="AH42" i="15" s="1" a="1"/>
  <c r="AH42" i="15" s="1"/>
  <c r="AH3" i="15"/>
  <c r="AH43" i="15" s="1" a="1"/>
  <c r="AH43" i="15" s="1"/>
  <c r="AH4" i="15"/>
  <c r="AH44" i="15" s="1" a="1"/>
  <c r="AH44" i="15" s="1"/>
  <c r="AH5" i="15"/>
  <c r="AH6" i="15"/>
  <c r="AH7" i="15"/>
  <c r="AH8" i="15"/>
  <c r="AH9" i="15"/>
  <c r="AH10" i="15"/>
  <c r="AH11" i="15"/>
  <c r="AH12" i="15"/>
  <c r="AH13" i="15"/>
  <c r="AG2" i="15"/>
  <c r="AG42" i="15" s="1" a="1"/>
  <c r="AG42" i="15" s="1"/>
  <c r="AG3" i="15"/>
  <c r="AG43" i="15" s="1" a="1"/>
  <c r="AG43" i="15" s="1"/>
  <c r="AG4" i="15"/>
  <c r="AG44" i="15" s="1" a="1"/>
  <c r="AG44" i="15" s="1"/>
  <c r="AG5" i="15"/>
  <c r="AG6" i="15"/>
  <c r="AG7" i="15"/>
  <c r="AG8" i="15"/>
  <c r="AG9" i="15"/>
  <c r="AG10" i="15"/>
  <c r="AG11" i="15"/>
  <c r="AG12" i="15"/>
  <c r="AG13" i="15"/>
  <c r="AF2" i="15"/>
  <c r="AF42" i="15" s="1" a="1"/>
  <c r="AF42" i="15" s="1"/>
  <c r="AF3" i="15"/>
  <c r="AF43" i="15" s="1" a="1"/>
  <c r="AF43" i="15" s="1"/>
  <c r="AF4" i="15"/>
  <c r="AF44" i="15" s="1" a="1"/>
  <c r="AF44" i="15" s="1"/>
  <c r="AF5" i="15"/>
  <c r="AF6" i="15"/>
  <c r="AF7" i="15"/>
  <c r="AF8" i="15"/>
  <c r="AF9" i="15"/>
  <c r="AF10" i="15"/>
  <c r="AF11" i="15"/>
  <c r="AF12" i="15"/>
  <c r="AF13" i="15"/>
  <c r="AE2" i="15"/>
  <c r="AE42" i="15" s="1" a="1"/>
  <c r="AE42" i="15" s="1"/>
  <c r="AE3" i="15"/>
  <c r="AE4" i="15"/>
  <c r="AE44" i="15" s="1" a="1"/>
  <c r="AE44" i="15" s="1"/>
  <c r="AE5" i="15"/>
  <c r="AE6" i="15"/>
  <c r="AE7" i="15"/>
  <c r="AE8" i="15"/>
  <c r="AE9" i="15"/>
  <c r="AE10" i="15"/>
  <c r="AE11" i="15"/>
  <c r="AE12" i="15"/>
  <c r="AE13" i="15"/>
  <c r="AD2" i="15"/>
  <c r="AD42" i="15" s="1" a="1"/>
  <c r="AD42" i="15" s="1"/>
  <c r="AD3" i="15"/>
  <c r="AD43" i="15" s="1" a="1"/>
  <c r="AD43" i="15" s="1"/>
  <c r="AD4" i="15"/>
  <c r="AD44" i="15" s="1" a="1"/>
  <c r="AD44" i="15" s="1"/>
  <c r="AD5" i="15"/>
  <c r="AD6" i="15"/>
  <c r="AD7" i="15"/>
  <c r="AD8" i="15"/>
  <c r="AD9" i="15"/>
  <c r="AD10" i="15"/>
  <c r="AD11" i="15"/>
  <c r="AD12" i="15"/>
  <c r="AD13" i="15"/>
  <c r="AC2" i="15"/>
  <c r="AC42" i="15" s="1" a="1"/>
  <c r="AC42" i="15" s="1"/>
  <c r="AC3" i="15"/>
  <c r="AC43" i="15" s="1" a="1"/>
  <c r="AC43" i="15" s="1"/>
  <c r="AC4" i="15"/>
  <c r="AC44" i="15" s="1" a="1"/>
  <c r="AC44" i="15" s="1"/>
  <c r="AC5" i="15"/>
  <c r="AC6" i="15"/>
  <c r="AC7" i="15"/>
  <c r="AC8" i="15"/>
  <c r="AC9" i="15"/>
  <c r="AC10" i="15"/>
  <c r="AC11" i="15"/>
  <c r="AC12" i="15"/>
  <c r="AC13" i="15"/>
  <c r="AB2" i="15"/>
  <c r="AB42" i="15" s="1" a="1"/>
  <c r="AB42" i="15" s="1"/>
  <c r="AB3" i="15"/>
  <c r="AB43" i="15" s="1" a="1"/>
  <c r="AB43" i="15" s="1"/>
  <c r="AB4" i="15"/>
  <c r="AB44" i="15" s="1" a="1"/>
  <c r="AB44" i="15" s="1"/>
  <c r="AB5" i="15"/>
  <c r="AB6" i="15"/>
  <c r="AB7" i="15"/>
  <c r="AB8" i="15"/>
  <c r="AB9" i="15"/>
  <c r="AB10" i="15"/>
  <c r="AB11" i="15"/>
  <c r="AB12" i="15"/>
  <c r="AB13" i="15"/>
  <c r="AA2" i="15"/>
  <c r="AA42" i="15" s="1" a="1"/>
  <c r="AA42" i="15" s="1"/>
  <c r="AA3" i="15"/>
  <c r="AA43" i="15" s="1" a="1"/>
  <c r="AA43" i="15" s="1"/>
  <c r="AA4" i="15"/>
  <c r="AA44" i="15" s="1" a="1"/>
  <c r="AA44" i="15" s="1"/>
  <c r="AA5" i="15"/>
  <c r="AA6" i="15"/>
  <c r="AA7" i="15"/>
  <c r="AA8" i="15"/>
  <c r="AA9" i="15"/>
  <c r="AA10" i="15"/>
  <c r="AA11" i="15"/>
  <c r="AA12" i="15"/>
  <c r="AA13" i="15"/>
  <c r="Z2" i="15"/>
  <c r="Z42" i="15" s="1" a="1"/>
  <c r="Z42" i="15" s="1"/>
  <c r="Z3" i="15"/>
  <c r="Z43" i="15" s="1" a="1"/>
  <c r="Z43" i="15" s="1"/>
  <c r="Z4" i="15"/>
  <c r="Z44" i="15" s="1" a="1"/>
  <c r="Z44" i="15" s="1"/>
  <c r="Z5" i="15"/>
  <c r="Z6" i="15"/>
  <c r="Z7" i="15"/>
  <c r="Z8" i="15"/>
  <c r="Z9" i="15"/>
  <c r="Z10" i="15"/>
  <c r="Z11" i="15"/>
  <c r="Z12" i="15"/>
  <c r="Z13" i="15"/>
  <c r="Y2" i="15"/>
  <c r="Y42" i="15" s="1" a="1"/>
  <c r="Y42" i="15" s="1"/>
  <c r="Y3" i="15"/>
  <c r="Y43" i="15" s="1" a="1"/>
  <c r="Y43" i="15" s="1"/>
  <c r="Y4" i="15"/>
  <c r="Y44" i="15" s="1" a="1"/>
  <c r="Y44" i="15" s="1"/>
  <c r="Y5" i="15"/>
  <c r="Y6" i="15"/>
  <c r="Y7" i="15"/>
  <c r="Y8" i="15"/>
  <c r="Y9" i="15"/>
  <c r="Y10" i="15"/>
  <c r="Y11" i="15"/>
  <c r="Y12" i="15"/>
  <c r="Y13" i="15"/>
  <c r="X2" i="15"/>
  <c r="X42" i="15" s="1" a="1"/>
  <c r="X42" i="15" s="1"/>
  <c r="X3" i="15"/>
  <c r="X43" i="15" s="1" a="1"/>
  <c r="X43" i="15" s="1"/>
  <c r="X4" i="15"/>
  <c r="X44" i="15" s="1" a="1"/>
  <c r="X44" i="15" s="1"/>
  <c r="X5" i="15"/>
  <c r="X6" i="15"/>
  <c r="X7" i="15"/>
  <c r="X8" i="15"/>
  <c r="X9" i="15"/>
  <c r="X10" i="15"/>
  <c r="X11" i="15"/>
  <c r="X12" i="15"/>
  <c r="X13" i="15"/>
  <c r="W2" i="15"/>
  <c r="W42" i="15" s="1" a="1"/>
  <c r="W42" i="15" s="1"/>
  <c r="W3" i="15"/>
  <c r="W43" i="15" s="1" a="1"/>
  <c r="W43" i="15" s="1"/>
  <c r="W4" i="15"/>
  <c r="W44" i="15" s="1" a="1"/>
  <c r="W44" i="15" s="1"/>
  <c r="W5" i="15"/>
  <c r="W6" i="15"/>
  <c r="W7" i="15"/>
  <c r="W8" i="15"/>
  <c r="W9" i="15"/>
  <c r="W10" i="15"/>
  <c r="W11" i="15"/>
  <c r="W12" i="15"/>
  <c r="W13" i="15"/>
  <c r="V2" i="15"/>
  <c r="V42" i="15" s="1" a="1"/>
  <c r="V42" i="15" s="1"/>
  <c r="V3" i="15"/>
  <c r="V43" i="15" s="1" a="1"/>
  <c r="V43" i="15" s="1"/>
  <c r="V4" i="15"/>
  <c r="V44" i="15" s="1" a="1"/>
  <c r="V44" i="15" s="1"/>
  <c r="V5" i="15"/>
  <c r="V6" i="15"/>
  <c r="V7" i="15"/>
  <c r="V8" i="15"/>
  <c r="V9" i="15"/>
  <c r="V10" i="15"/>
  <c r="V11" i="15"/>
  <c r="V12" i="15"/>
  <c r="V13" i="15"/>
  <c r="U2" i="15"/>
  <c r="U42" i="15" s="1" a="1"/>
  <c r="U42" i="15" s="1"/>
  <c r="U3" i="15"/>
  <c r="U43" i="15" s="1" a="1"/>
  <c r="U43" i="15" s="1"/>
  <c r="U4" i="15"/>
  <c r="U44" i="15" s="1" a="1"/>
  <c r="U44" i="15" s="1"/>
  <c r="U5" i="15"/>
  <c r="U6" i="15"/>
  <c r="U7" i="15"/>
  <c r="U8" i="15"/>
  <c r="U9" i="15"/>
  <c r="U10" i="15"/>
  <c r="U11" i="15"/>
  <c r="U12" i="15"/>
  <c r="U13" i="15"/>
  <c r="T2" i="15"/>
  <c r="T42" i="15" s="1" a="1"/>
  <c r="T42" i="15" s="1"/>
  <c r="T3" i="15"/>
  <c r="T43" i="15" s="1" a="1"/>
  <c r="T43" i="15" s="1"/>
  <c r="T4" i="15"/>
  <c r="T44" i="15" s="1" a="1"/>
  <c r="T44" i="15" s="1"/>
  <c r="T5" i="15"/>
  <c r="T6" i="15"/>
  <c r="T7" i="15"/>
  <c r="T8" i="15"/>
  <c r="T9" i="15"/>
  <c r="T10" i="15"/>
  <c r="T11" i="15"/>
  <c r="T12" i="15"/>
  <c r="T13" i="15"/>
  <c r="S2" i="15"/>
  <c r="S42" i="15" s="1" a="1"/>
  <c r="S42" i="15" s="1"/>
  <c r="S3" i="15"/>
  <c r="S43" i="15" s="1" a="1"/>
  <c r="S43" i="15" s="1"/>
  <c r="S4" i="15"/>
  <c r="S44" i="15" s="1" a="1"/>
  <c r="S44" i="15" s="1"/>
  <c r="S5" i="15"/>
  <c r="S6" i="15"/>
  <c r="S7" i="15"/>
  <c r="S8" i="15"/>
  <c r="S9" i="15"/>
  <c r="S10" i="15"/>
  <c r="S11" i="15"/>
  <c r="S12" i="15"/>
  <c r="S13" i="15"/>
  <c r="R2" i="15"/>
  <c r="R42" i="15" s="1" a="1"/>
  <c r="R42" i="15" s="1"/>
  <c r="R3" i="15"/>
  <c r="R43" i="15" s="1" a="1"/>
  <c r="R43" i="15" s="1"/>
  <c r="R4" i="15"/>
  <c r="R44" i="15" s="1" a="1"/>
  <c r="R44" i="15" s="1"/>
  <c r="R5" i="15"/>
  <c r="R6" i="15"/>
  <c r="R7" i="15"/>
  <c r="R8" i="15"/>
  <c r="R9" i="15"/>
  <c r="R10" i="15"/>
  <c r="R11" i="15"/>
  <c r="R12" i="15"/>
  <c r="R13" i="15"/>
  <c r="Q2" i="15"/>
  <c r="Q42" i="15" s="1" a="1"/>
  <c r="Q42" i="15" s="1"/>
  <c r="Q3" i="15"/>
  <c r="Q43" i="15" s="1" a="1"/>
  <c r="Q43" i="15" s="1"/>
  <c r="Q4" i="15"/>
  <c r="Q44" i="15" s="1" a="1"/>
  <c r="Q44" i="15" s="1"/>
  <c r="Q5" i="15"/>
  <c r="Q6" i="15"/>
  <c r="Q7" i="15"/>
  <c r="Q8" i="15"/>
  <c r="Q9" i="15"/>
  <c r="Q10" i="15"/>
  <c r="Q11" i="15"/>
  <c r="Q12" i="15"/>
  <c r="Q13" i="15"/>
  <c r="P2" i="15"/>
  <c r="P42" i="15" s="1" a="1"/>
  <c r="P42" i="15" s="1"/>
  <c r="P3" i="15"/>
  <c r="P43" i="15" s="1" a="1"/>
  <c r="P43" i="15" s="1"/>
  <c r="P4" i="15"/>
  <c r="P44" i="15" s="1" a="1"/>
  <c r="P44" i="15" s="1"/>
  <c r="P5" i="15"/>
  <c r="P6" i="15"/>
  <c r="P7" i="15"/>
  <c r="P8" i="15"/>
  <c r="P9" i="15"/>
  <c r="P10" i="15"/>
  <c r="P11" i="15"/>
  <c r="P12" i="15"/>
  <c r="P13" i="15"/>
  <c r="O2" i="15"/>
  <c r="O42" i="15" s="1" a="1"/>
  <c r="O42" i="15" s="1"/>
  <c r="O3" i="15"/>
  <c r="O43" i="15" s="1" a="1"/>
  <c r="O43" i="15" s="1"/>
  <c r="O4" i="15"/>
  <c r="O44" i="15" s="1" a="1"/>
  <c r="O44" i="15" s="1"/>
  <c r="O5" i="15"/>
  <c r="O6" i="15"/>
  <c r="O7" i="15"/>
  <c r="O8" i="15"/>
  <c r="O9" i="15"/>
  <c r="O10" i="15"/>
  <c r="O11" i="15"/>
  <c r="O12" i="15"/>
  <c r="O13" i="15"/>
  <c r="N2" i="15"/>
  <c r="N42" i="15" s="1" a="1"/>
  <c r="N42" i="15" s="1"/>
  <c r="N3" i="15"/>
  <c r="N43" i="15" s="1" a="1"/>
  <c r="N43" i="15" s="1"/>
  <c r="N4" i="15"/>
  <c r="N44" i="15" s="1" a="1"/>
  <c r="N44" i="15" s="1"/>
  <c r="N5" i="15"/>
  <c r="N6" i="15"/>
  <c r="N7" i="15"/>
  <c r="N8" i="15"/>
  <c r="N9" i="15"/>
  <c r="N10" i="15"/>
  <c r="N11" i="15"/>
  <c r="N12" i="15"/>
  <c r="N13" i="15"/>
  <c r="M2" i="15"/>
  <c r="M42" i="15" s="1" a="1"/>
  <c r="M42" i="15" s="1"/>
  <c r="M3" i="15"/>
  <c r="M43" i="15" s="1" a="1"/>
  <c r="M43" i="15" s="1"/>
  <c r="M4" i="15"/>
  <c r="M44" i="15" s="1" a="1"/>
  <c r="M44" i="15" s="1"/>
  <c r="M5" i="15"/>
  <c r="M6" i="15"/>
  <c r="M7" i="15"/>
  <c r="M8" i="15"/>
  <c r="M9" i="15"/>
  <c r="M10" i="15"/>
  <c r="M11" i="15"/>
  <c r="M12" i="15"/>
  <c r="M13" i="15"/>
  <c r="L2" i="15"/>
  <c r="L42" i="15" s="1" a="1"/>
  <c r="L42" i="15" s="1"/>
  <c r="L3" i="15"/>
  <c r="L43" i="15" s="1" a="1"/>
  <c r="L43" i="15" s="1"/>
  <c r="L4" i="15"/>
  <c r="L44" i="15" s="1" a="1"/>
  <c r="L44" i="15" s="1"/>
  <c r="L5" i="15"/>
  <c r="L6" i="15"/>
  <c r="L7" i="15"/>
  <c r="L8" i="15"/>
  <c r="L9" i="15"/>
  <c r="L10" i="15"/>
  <c r="L11" i="15"/>
  <c r="L12" i="15"/>
  <c r="L13" i="15"/>
  <c r="K2" i="15"/>
  <c r="K42" i="15" s="1" a="1"/>
  <c r="K42" i="15" s="1"/>
  <c r="K3" i="15"/>
  <c r="K43" i="15" s="1" a="1"/>
  <c r="K43" i="15" s="1"/>
  <c r="K4" i="15"/>
  <c r="K44" i="15" s="1" a="1"/>
  <c r="K44" i="15" s="1"/>
  <c r="K5" i="15"/>
  <c r="K6" i="15"/>
  <c r="K7" i="15"/>
  <c r="K8" i="15"/>
  <c r="K9" i="15"/>
  <c r="K10" i="15"/>
  <c r="K11" i="15"/>
  <c r="K12" i="15"/>
  <c r="K13" i="15"/>
  <c r="J2" i="15"/>
  <c r="J42" i="15" s="1" a="1"/>
  <c r="J42" i="15" s="1"/>
  <c r="J3" i="15"/>
  <c r="J43" i="15" s="1" a="1"/>
  <c r="J43" i="15" s="1"/>
  <c r="J4" i="15"/>
  <c r="J44" i="15" s="1" a="1"/>
  <c r="J44" i="15" s="1"/>
  <c r="J5" i="15"/>
  <c r="J6" i="15"/>
  <c r="J7" i="15"/>
  <c r="J8" i="15"/>
  <c r="J9" i="15"/>
  <c r="J10" i="15"/>
  <c r="J11" i="15"/>
  <c r="J12" i="15"/>
  <c r="J13" i="15"/>
  <c r="I2" i="15"/>
  <c r="I42" i="15" s="1" a="1"/>
  <c r="I42" i="15" s="1"/>
  <c r="I3" i="15"/>
  <c r="I43" i="15" s="1" a="1"/>
  <c r="I43" i="15" s="1"/>
  <c r="I4" i="15"/>
  <c r="I44" i="15" s="1" a="1"/>
  <c r="I44" i="15" s="1"/>
  <c r="I5" i="15"/>
  <c r="I6" i="15"/>
  <c r="I7" i="15"/>
  <c r="I8" i="15"/>
  <c r="I9" i="15"/>
  <c r="I10" i="15"/>
  <c r="I11" i="15"/>
  <c r="I12" i="15"/>
  <c r="I13" i="15"/>
  <c r="H2" i="15"/>
  <c r="H42" i="15" s="1" a="1"/>
  <c r="H42" i="15" s="1"/>
  <c r="H3" i="15"/>
  <c r="H43" i="15" s="1" a="1"/>
  <c r="H43" i="15" s="1"/>
  <c r="H4" i="15"/>
  <c r="H44" i="15" s="1" a="1"/>
  <c r="H44" i="15" s="1"/>
  <c r="H5" i="15"/>
  <c r="H6" i="15"/>
  <c r="H7" i="15"/>
  <c r="H8" i="15"/>
  <c r="H9" i="15"/>
  <c r="H10" i="15"/>
  <c r="H11" i="15"/>
  <c r="H12" i="15"/>
  <c r="H13" i="15"/>
  <c r="G2" i="15"/>
  <c r="G42" i="15" s="1" a="1"/>
  <c r="G42" i="15" s="1"/>
  <c r="G3" i="15"/>
  <c r="G43" i="15" s="1" a="1"/>
  <c r="G43" i="15" s="1"/>
  <c r="G4" i="15"/>
  <c r="G44" i="15" s="1" a="1"/>
  <c r="G44" i="15" s="1"/>
  <c r="G5" i="15"/>
  <c r="G6" i="15"/>
  <c r="G7" i="15"/>
  <c r="G8" i="15"/>
  <c r="G9" i="15"/>
  <c r="G10" i="15"/>
  <c r="G11" i="15"/>
  <c r="G12" i="15"/>
  <c r="G13" i="15"/>
  <c r="F2" i="15"/>
  <c r="F42" i="15" s="1" a="1"/>
  <c r="F42" i="15" s="1"/>
  <c r="F3" i="15"/>
  <c r="F43" i="15" s="1" a="1"/>
  <c r="F43" i="15" s="1"/>
  <c r="F4" i="15"/>
  <c r="F44" i="15" s="1" a="1"/>
  <c r="F44" i="15" s="1"/>
  <c r="F5" i="15"/>
  <c r="F6" i="15"/>
  <c r="F7" i="15"/>
  <c r="F8" i="15"/>
  <c r="F9" i="15"/>
  <c r="F10" i="15"/>
  <c r="F11" i="15"/>
  <c r="F12" i="15"/>
  <c r="F13" i="15"/>
  <c r="E2" i="15"/>
  <c r="E42" i="15" s="1" a="1"/>
  <c r="E42" i="15" s="1"/>
  <c r="E3" i="15"/>
  <c r="E43" i="15" s="1" a="1"/>
  <c r="E43" i="15" s="1"/>
  <c r="E4" i="15"/>
  <c r="E44" i="15" s="1" a="1"/>
  <c r="E44" i="15" s="1"/>
  <c r="E5" i="15"/>
  <c r="E6" i="15"/>
  <c r="E7" i="15"/>
  <c r="E8" i="15"/>
  <c r="E9" i="15"/>
  <c r="E10" i="15"/>
  <c r="E11" i="15"/>
  <c r="E12" i="15"/>
  <c r="E13" i="15"/>
  <c r="D2" i="15"/>
  <c r="D42" i="15" s="1" a="1"/>
  <c r="D42" i="15" s="1"/>
  <c r="D3" i="15"/>
  <c r="D43" i="15" s="1" a="1"/>
  <c r="D43" i="15" s="1"/>
  <c r="D4" i="15"/>
  <c r="D44" i="15" s="1" a="1"/>
  <c r="D44" i="15" s="1"/>
  <c r="D5" i="15"/>
  <c r="D6" i="15"/>
  <c r="D7" i="15"/>
  <c r="D8" i="15"/>
  <c r="D9" i="15"/>
  <c r="D10" i="15"/>
  <c r="D11" i="15"/>
  <c r="D12" i="15"/>
  <c r="D13" i="15"/>
  <c r="C2" i="15"/>
  <c r="C42" i="15" s="1" a="1"/>
  <c r="C42" i="15" s="1"/>
  <c r="C3" i="15"/>
  <c r="C43" i="15" s="1" a="1"/>
  <c r="C43" i="15" s="1"/>
  <c r="C4" i="15"/>
  <c r="C44" i="15" s="1" a="1"/>
  <c r="C44" i="15" s="1"/>
  <c r="C5" i="15"/>
  <c r="C6" i="15"/>
  <c r="C7" i="15"/>
  <c r="C8" i="15"/>
  <c r="C9" i="15"/>
  <c r="C10" i="15"/>
  <c r="C11" i="15"/>
  <c r="C12" i="15"/>
  <c r="C13" i="15"/>
  <c r="B42" i="15" a="1"/>
  <c r="B42" i="15" s="1"/>
  <c r="B43" i="15" a="1"/>
  <c r="B43" i="15" s="1"/>
  <c r="B44" i="15" a="1"/>
  <c r="B44" i="15" s="1"/>
  <c r="AE43" i="15" a="1"/>
  <c r="AE43" i="15" s="1"/>
  <c r="AL43" i="15" a="1"/>
  <c r="AL43" i="15" s="1"/>
  <c r="AM43" i="15" a="1"/>
  <c r="AM43" i="15" s="1"/>
  <c r="AN43" i="15" a="1"/>
  <c r="AN43" i="15" s="1"/>
  <c r="AO43" i="15" a="1"/>
  <c r="AO43" i="15" s="1"/>
  <c r="AP43" i="15" a="1"/>
  <c r="AP43" i="15" s="1"/>
  <c r="AQ43" i="15" a="1"/>
  <c r="AQ43" i="15" s="1"/>
  <c r="AR43" i="15" a="1"/>
  <c r="AR43" i="15" s="1"/>
  <c r="AS43" i="15" a="1"/>
  <c r="AS43" i="15" s="1"/>
  <c r="AT43" i="15" a="1"/>
  <c r="AT43" i="15" s="1"/>
  <c r="AU43" i="15" a="1"/>
  <c r="AU43" i="15" s="1"/>
  <c r="AV43" i="15" a="1"/>
  <c r="AV43" i="15" s="1"/>
  <c r="AW43" i="15" a="1"/>
  <c r="AW43" i="15" s="1"/>
  <c r="AL44" i="15" a="1"/>
  <c r="AL44" i="15"/>
  <c r="AM44" i="15" a="1"/>
  <c r="AM44" i="15"/>
  <c r="AN44" i="15" a="1"/>
  <c r="AN44" i="15"/>
  <c r="AO44" i="15" a="1"/>
  <c r="AO44" i="15"/>
  <c r="AP44" i="15" a="1"/>
  <c r="AP44" i="15"/>
  <c r="AQ44" i="15" a="1"/>
  <c r="AQ44" i="15"/>
  <c r="AR44" i="15" a="1"/>
  <c r="AR44" i="15"/>
  <c r="AS44" i="15" a="1"/>
  <c r="AS44" i="15"/>
  <c r="AT44" i="15" a="1"/>
  <c r="AT44" i="15"/>
  <c r="AU44" i="15" a="1"/>
  <c r="AU44" i="15"/>
  <c r="AV44" i="15" a="1"/>
  <c r="AV44" i="15" s="1"/>
  <c r="AW44" i="15" a="1"/>
  <c r="AW44" i="15" s="1"/>
  <c r="AL42" i="15" a="1"/>
  <c r="AL42" i="15" s="1"/>
  <c r="AN42" i="15" a="1"/>
  <c r="AN42" i="15"/>
  <c r="AP42" i="15" a="1"/>
  <c r="AP42" i="15" s="1"/>
  <c r="AR42" i="15" a="1"/>
  <c r="AR42" i="15"/>
  <c r="AT42" i="15" a="1"/>
  <c r="AT42" i="15" s="1"/>
  <c r="AV42" i="15" a="1"/>
  <c r="AV42" i="15"/>
  <c r="B40" i="17"/>
  <c r="AK37" i="17"/>
  <c r="AL37" i="17"/>
  <c r="AM37" i="17"/>
  <c r="AN37" i="17"/>
  <c r="AO37" i="17"/>
  <c r="AP37" i="17"/>
  <c r="AQ37" i="17"/>
  <c r="AR37" i="17"/>
  <c r="AS37" i="17"/>
  <c r="AT37" i="17"/>
  <c r="AU37" i="17"/>
  <c r="AV37" i="17"/>
  <c r="AW37" i="17"/>
  <c r="AX37" i="17"/>
  <c r="AY37" i="17"/>
  <c r="AK38" i="17"/>
  <c r="AL38" i="17"/>
  <c r="AM38" i="17"/>
  <c r="AN38" i="17"/>
  <c r="AO38" i="17"/>
  <c r="AP38" i="17"/>
  <c r="AQ38" i="17"/>
  <c r="AR38" i="17"/>
  <c r="AS38" i="17"/>
  <c r="AT38" i="17"/>
  <c r="AU38" i="17"/>
  <c r="AV38" i="17"/>
  <c r="AW38" i="17"/>
  <c r="AX38" i="17"/>
  <c r="AY38" i="17"/>
  <c r="B36" i="17"/>
  <c r="C36" i="17"/>
  <c r="D36" i="17"/>
  <c r="E36" i="17"/>
  <c r="F36" i="17"/>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B37" i="17"/>
  <c r="C37"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B38" i="17"/>
  <c r="C38" i="17"/>
  <c r="D38" i="17"/>
  <c r="E38" i="17"/>
  <c r="F38" i="17"/>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14" i="15"/>
  <c r="Q16" i="10"/>
  <c r="L16" i="10"/>
  <c r="AY35" i="17"/>
  <c r="AX35" i="17"/>
  <c r="AW35" i="17"/>
  <c r="AV35" i="17"/>
  <c r="AU35" i="17"/>
  <c r="AT35" i="17"/>
  <c r="AS35" i="17"/>
  <c r="AR35" i="17"/>
  <c r="AQ35" i="17"/>
  <c r="AP35" i="17"/>
  <c r="AO35" i="17"/>
  <c r="AN35" i="17"/>
  <c r="AM35" i="17"/>
  <c r="AL35" i="17"/>
  <c r="AK35" i="17"/>
  <c r="AY34" i="17"/>
  <c r="AX34" i="17"/>
  <c r="AW34" i="17"/>
  <c r="AV34" i="17"/>
  <c r="AU34" i="17"/>
  <c r="AT34" i="17"/>
  <c r="AS34" i="17"/>
  <c r="AR34" i="17"/>
  <c r="AQ34" i="17"/>
  <c r="AP34" i="17"/>
  <c r="AO34" i="17"/>
  <c r="AN34" i="17"/>
  <c r="AM34" i="17"/>
  <c r="AL34" i="17"/>
  <c r="AK34" i="17"/>
  <c r="AY33" i="17"/>
  <c r="AX33" i="17"/>
  <c r="AW33" i="17"/>
  <c r="AV33" i="17"/>
  <c r="AU33" i="17"/>
  <c r="AT33" i="17"/>
  <c r="AS33" i="17"/>
  <c r="AR33" i="17"/>
  <c r="AQ33" i="17"/>
  <c r="AP33" i="17"/>
  <c r="AO33" i="17"/>
  <c r="AN33" i="17"/>
  <c r="AM33" i="17"/>
  <c r="AL33" i="17"/>
  <c r="AK33" i="17"/>
  <c r="AY32" i="17"/>
  <c r="AX32" i="17"/>
  <c r="AW32" i="17"/>
  <c r="AV32" i="17"/>
  <c r="AU32" i="17"/>
  <c r="AT32" i="17"/>
  <c r="AS32" i="17"/>
  <c r="AR32" i="17"/>
  <c r="AQ32" i="17"/>
  <c r="AP32" i="17"/>
  <c r="AO32" i="17"/>
  <c r="AN32" i="17"/>
  <c r="AM32" i="17"/>
  <c r="AL32" i="17"/>
  <c r="AK32" i="17"/>
  <c r="AY31" i="17"/>
  <c r="AX31" i="17"/>
  <c r="AW31" i="17"/>
  <c r="AV31" i="17"/>
  <c r="AU31" i="17"/>
  <c r="AT31" i="17"/>
  <c r="AS31" i="17"/>
  <c r="AR31" i="17"/>
  <c r="AQ31" i="17"/>
  <c r="AP31" i="17"/>
  <c r="AO31" i="17"/>
  <c r="AN31" i="17"/>
  <c r="AM31" i="17"/>
  <c r="AL31" i="17"/>
  <c r="AK31" i="17"/>
  <c r="AY30" i="17"/>
  <c r="AX30" i="17"/>
  <c r="AW30" i="17"/>
  <c r="AV30" i="17"/>
  <c r="AU30" i="17"/>
  <c r="AT30" i="17"/>
  <c r="AS30" i="17"/>
  <c r="AR30" i="17"/>
  <c r="AQ30" i="17"/>
  <c r="AP30" i="17"/>
  <c r="AO30" i="17"/>
  <c r="AN30" i="17"/>
  <c r="AM30" i="17"/>
  <c r="AL30" i="17"/>
  <c r="AK30" i="17"/>
  <c r="AY29" i="17"/>
  <c r="AX29" i="17"/>
  <c r="AW29" i="17"/>
  <c r="AV29" i="17"/>
  <c r="AU29" i="17"/>
  <c r="AT29" i="17"/>
  <c r="AS29" i="17"/>
  <c r="AR29" i="17"/>
  <c r="AQ29" i="17"/>
  <c r="AP29" i="17"/>
  <c r="AO29" i="17"/>
  <c r="AN29" i="17"/>
  <c r="AM29" i="17"/>
  <c r="AL29" i="17"/>
  <c r="AK29" i="17"/>
  <c r="AY28" i="17"/>
  <c r="AX28" i="17"/>
  <c r="AW28" i="17"/>
  <c r="AV28" i="17"/>
  <c r="AU28" i="17"/>
  <c r="AT28" i="17"/>
  <c r="AS28" i="17"/>
  <c r="AR28" i="17"/>
  <c r="AQ28" i="17"/>
  <c r="AP28" i="17"/>
  <c r="AO28" i="17"/>
  <c r="AN28" i="17"/>
  <c r="AM28" i="17"/>
  <c r="AL28" i="17"/>
  <c r="AK28" i="17"/>
  <c r="AY27" i="17"/>
  <c r="AX27" i="17"/>
  <c r="AW27" i="17"/>
  <c r="AV27" i="17"/>
  <c r="AU27" i="17"/>
  <c r="AT27" i="17"/>
  <c r="AS27" i="17"/>
  <c r="AR27" i="17"/>
  <c r="AQ27" i="17"/>
  <c r="AP27" i="17"/>
  <c r="AO27" i="17"/>
  <c r="AN27" i="17"/>
  <c r="AM27" i="17"/>
  <c r="AL27" i="17"/>
  <c r="AK27" i="17"/>
  <c r="AY26" i="17"/>
  <c r="AX26" i="17"/>
  <c r="AW26" i="17"/>
  <c r="AV26" i="17"/>
  <c r="AU26" i="17"/>
  <c r="AT26" i="17"/>
  <c r="AS26" i="17"/>
  <c r="AR26" i="17"/>
  <c r="AQ26" i="17"/>
  <c r="AP26" i="17"/>
  <c r="AO26" i="17"/>
  <c r="AN26" i="17"/>
  <c r="AM26" i="17"/>
  <c r="AL26" i="17"/>
  <c r="AK26" i="17"/>
  <c r="AY25" i="17"/>
  <c r="AX25" i="17"/>
  <c r="AW25" i="17"/>
  <c r="AV25" i="17"/>
  <c r="AU25" i="17"/>
  <c r="AT25" i="17"/>
  <c r="AS25" i="17"/>
  <c r="AR25" i="17"/>
  <c r="AQ25" i="17"/>
  <c r="AP25" i="17"/>
  <c r="AO25" i="17"/>
  <c r="AN25" i="17"/>
  <c r="AM25" i="17"/>
  <c r="AL25" i="17"/>
  <c r="AK25" i="17"/>
  <c r="AY24" i="17"/>
  <c r="AX24" i="17"/>
  <c r="AW24" i="17"/>
  <c r="AV24" i="17"/>
  <c r="AU24" i="17"/>
  <c r="AT24" i="17"/>
  <c r="AS24" i="17"/>
  <c r="AR24" i="17"/>
  <c r="AQ24" i="17"/>
  <c r="AP24" i="17"/>
  <c r="AO24" i="17"/>
  <c r="AN24" i="17"/>
  <c r="AM24" i="17"/>
  <c r="AL24" i="17"/>
  <c r="AK24" i="17"/>
  <c r="AY23" i="17"/>
  <c r="AX23" i="17"/>
  <c r="AW23" i="17"/>
  <c r="AV23" i="17"/>
  <c r="AU23" i="17"/>
  <c r="AT23" i="17"/>
  <c r="AS23" i="17"/>
  <c r="AR23" i="17"/>
  <c r="AQ23" i="17"/>
  <c r="AP23" i="17"/>
  <c r="AO23" i="17"/>
  <c r="AN23" i="17"/>
  <c r="AM23" i="17"/>
  <c r="AL23" i="17"/>
  <c r="AK23" i="17"/>
  <c r="AY22" i="17"/>
  <c r="AX22" i="17"/>
  <c r="AW22" i="17"/>
  <c r="AV22" i="17"/>
  <c r="AU22" i="17"/>
  <c r="AT22" i="17"/>
  <c r="AS22" i="17"/>
  <c r="AR22" i="17"/>
  <c r="AQ22" i="17"/>
  <c r="AP22" i="17"/>
  <c r="AO22" i="17"/>
  <c r="AN22" i="17"/>
  <c r="AM22" i="17"/>
  <c r="AL22" i="17"/>
  <c r="AK22" i="17"/>
  <c r="AY21" i="17"/>
  <c r="AX21" i="17"/>
  <c r="AW21" i="17"/>
  <c r="AV21" i="17"/>
  <c r="AU21" i="17"/>
  <c r="AT21" i="17"/>
  <c r="AS21" i="17"/>
  <c r="AR21" i="17"/>
  <c r="AQ21" i="17"/>
  <c r="AP21" i="17"/>
  <c r="AO21" i="17"/>
  <c r="AN21" i="17"/>
  <c r="AM21" i="17"/>
  <c r="AL21" i="17"/>
  <c r="AK21" i="17"/>
  <c r="AY20" i="17"/>
  <c r="AX20" i="17"/>
  <c r="AW20" i="17"/>
  <c r="AV20" i="17"/>
  <c r="AU20" i="17"/>
  <c r="AT20" i="17"/>
  <c r="AS20" i="17"/>
  <c r="AR20" i="17"/>
  <c r="AQ20" i="17"/>
  <c r="AP20" i="17"/>
  <c r="AO20" i="17"/>
  <c r="AN20" i="17"/>
  <c r="AM20" i="17"/>
  <c r="AL20" i="17"/>
  <c r="AK20" i="17"/>
  <c r="AY19" i="17"/>
  <c r="AX19" i="17"/>
  <c r="AW19" i="17"/>
  <c r="AV19" i="17"/>
  <c r="AU19" i="17"/>
  <c r="AT19" i="17"/>
  <c r="AS19" i="17"/>
  <c r="AR19" i="17"/>
  <c r="AQ19" i="17"/>
  <c r="AP19" i="17"/>
  <c r="AO19" i="17"/>
  <c r="AN19" i="17"/>
  <c r="AM19" i="17"/>
  <c r="AL19" i="17"/>
  <c r="AK19" i="17"/>
  <c r="AY18" i="17"/>
  <c r="AX18" i="17"/>
  <c r="AW18" i="17"/>
  <c r="AV18" i="17"/>
  <c r="AU18" i="17"/>
  <c r="AT18" i="17"/>
  <c r="AS18" i="17"/>
  <c r="AR18" i="17"/>
  <c r="AQ18" i="17"/>
  <c r="AP18" i="17"/>
  <c r="AO18" i="17"/>
  <c r="AN18" i="17"/>
  <c r="AM18" i="17"/>
  <c r="AL18" i="17"/>
  <c r="AK18" i="17"/>
  <c r="AY17" i="17"/>
  <c r="AX17" i="17"/>
  <c r="AW17" i="17"/>
  <c r="AV17" i="17"/>
  <c r="AU17" i="17"/>
  <c r="AT17" i="17"/>
  <c r="AS17" i="17"/>
  <c r="AR17" i="17"/>
  <c r="AQ17" i="17"/>
  <c r="AP17" i="17"/>
  <c r="AO17" i="17"/>
  <c r="AN17" i="17"/>
  <c r="AM17" i="17"/>
  <c r="AL17" i="17"/>
  <c r="AK17" i="17"/>
  <c r="AY16" i="17"/>
  <c r="AX16" i="17"/>
  <c r="AW16" i="17"/>
  <c r="AV16" i="17"/>
  <c r="AU16" i="17"/>
  <c r="AT16" i="17"/>
  <c r="AS16" i="17"/>
  <c r="AR16" i="17"/>
  <c r="AQ16" i="17"/>
  <c r="AP16" i="17"/>
  <c r="AO16" i="17"/>
  <c r="AN16" i="17"/>
  <c r="AM16" i="17"/>
  <c r="AL16" i="17"/>
  <c r="AK16" i="17"/>
  <c r="AY14" i="17"/>
  <c r="AX14" i="17"/>
  <c r="AW14" i="17"/>
  <c r="AV14" i="17"/>
  <c r="AU14" i="17"/>
  <c r="AS14" i="17"/>
  <c r="AR14" i="17"/>
  <c r="AQ14" i="17"/>
  <c r="AP14" i="17"/>
  <c r="AO14" i="17"/>
  <c r="AN14" i="17"/>
  <c r="AM14" i="17"/>
  <c r="AK14" i="17"/>
  <c r="AY13" i="17"/>
  <c r="AX13" i="17"/>
  <c r="AW13" i="17"/>
  <c r="AV13" i="17"/>
  <c r="AU13" i="17"/>
  <c r="AT13" i="17"/>
  <c r="AS13" i="17"/>
  <c r="AR13" i="17"/>
  <c r="AQ13" i="17"/>
  <c r="AP13" i="17"/>
  <c r="AO13" i="17"/>
  <c r="AN13" i="17"/>
  <c r="AM13" i="17"/>
  <c r="AL13" i="17"/>
  <c r="AK13" i="17"/>
  <c r="AY12" i="17"/>
  <c r="AX12" i="17"/>
  <c r="AW12" i="17"/>
  <c r="AV12" i="17"/>
  <c r="AU12" i="17"/>
  <c r="AT12" i="17"/>
  <c r="AS12" i="17"/>
  <c r="AR12" i="17"/>
  <c r="AQ12" i="17"/>
  <c r="AP12" i="17"/>
  <c r="AO12" i="17"/>
  <c r="AN12" i="17"/>
  <c r="AM12" i="17"/>
  <c r="AL12" i="17"/>
  <c r="AK12" i="17"/>
  <c r="AY11" i="17"/>
  <c r="AX11" i="17"/>
  <c r="AW11" i="17"/>
  <c r="AV11" i="17"/>
  <c r="AU11" i="17"/>
  <c r="AT11" i="17"/>
  <c r="AS11" i="17"/>
  <c r="AR11" i="17"/>
  <c r="AQ11" i="17"/>
  <c r="AP11" i="17"/>
  <c r="AO11" i="17"/>
  <c r="AN11" i="17"/>
  <c r="AM11" i="17"/>
  <c r="AL11" i="17"/>
  <c r="AK11" i="17"/>
  <c r="AY10" i="17"/>
  <c r="AX10" i="17"/>
  <c r="AW10" i="17"/>
  <c r="AV10" i="17"/>
  <c r="AU10" i="17"/>
  <c r="AT10" i="17"/>
  <c r="AS10" i="17"/>
  <c r="AR10" i="17"/>
  <c r="AQ10" i="17"/>
  <c r="AP10" i="17"/>
  <c r="AO10" i="17"/>
  <c r="AN10" i="17"/>
  <c r="AM10" i="17"/>
  <c r="AL10" i="17"/>
  <c r="AK10" i="17"/>
  <c r="AY9" i="17"/>
  <c r="AX9" i="17"/>
  <c r="AW9" i="17"/>
  <c r="AV9" i="17"/>
  <c r="AU9" i="17"/>
  <c r="AT9" i="17"/>
  <c r="AS9" i="17"/>
  <c r="AR9" i="17"/>
  <c r="AQ9" i="17"/>
  <c r="AP9" i="17"/>
  <c r="AO9" i="17"/>
  <c r="AN9" i="17"/>
  <c r="AM9" i="17"/>
  <c r="AL9" i="17"/>
  <c r="AK9" i="17"/>
  <c r="AY8" i="17"/>
  <c r="AX8" i="17"/>
  <c r="AW8" i="17"/>
  <c r="AV8" i="17"/>
  <c r="AU8" i="17"/>
  <c r="AT8" i="17"/>
  <c r="AS8" i="17"/>
  <c r="AR8" i="17"/>
  <c r="AQ8" i="17"/>
  <c r="AP8" i="17"/>
  <c r="AO8" i="17"/>
  <c r="AN8" i="17"/>
  <c r="AM8" i="17"/>
  <c r="AL8" i="17"/>
  <c r="AK8" i="17"/>
  <c r="AY7" i="17"/>
  <c r="AX7" i="17"/>
  <c r="AW7" i="17"/>
  <c r="AV7" i="17"/>
  <c r="AU7" i="17"/>
  <c r="AT7" i="17"/>
  <c r="AS7" i="17"/>
  <c r="AR7" i="17"/>
  <c r="AQ7" i="17"/>
  <c r="AP7" i="17"/>
  <c r="AO7" i="17"/>
  <c r="AN7" i="17"/>
  <c r="AM7" i="17"/>
  <c r="AL7" i="17"/>
  <c r="AK7" i="17"/>
  <c r="AY6" i="17"/>
  <c r="AX6" i="17"/>
  <c r="AW6" i="17"/>
  <c r="AV6" i="17"/>
  <c r="AU6" i="17"/>
  <c r="AT6" i="17"/>
  <c r="AS6" i="17"/>
  <c r="AR6" i="17"/>
  <c r="AQ6" i="17"/>
  <c r="AP6" i="17"/>
  <c r="AO6" i="17"/>
  <c r="AN6" i="17"/>
  <c r="AM6" i="17"/>
  <c r="AL6" i="17"/>
  <c r="AK6" i="17"/>
  <c r="AY5" i="17"/>
  <c r="AX5" i="17"/>
  <c r="AW5" i="17"/>
  <c r="AV5" i="17"/>
  <c r="AU5" i="17"/>
  <c r="AT5" i="17"/>
  <c r="AS5" i="17"/>
  <c r="AR5" i="17"/>
  <c r="AQ5" i="17"/>
  <c r="AP5" i="17"/>
  <c r="AO5" i="17"/>
  <c r="AN5" i="17"/>
  <c r="AM5" i="17"/>
  <c r="AL5" i="17"/>
  <c r="AK5" i="17"/>
  <c r="AY4" i="17"/>
  <c r="AX4" i="17"/>
  <c r="AW4" i="17"/>
  <c r="AV4" i="17"/>
  <c r="AU4" i="17"/>
  <c r="AT4" i="17"/>
  <c r="AS4" i="17"/>
  <c r="AR4" i="17"/>
  <c r="AQ4" i="17"/>
  <c r="AP4" i="17"/>
  <c r="AO4" i="17"/>
  <c r="AN4" i="17"/>
  <c r="AM4" i="17"/>
  <c r="AL4" i="17"/>
  <c r="AK4" i="17"/>
  <c r="AY3" i="17"/>
  <c r="AX3" i="17"/>
  <c r="AW3" i="17"/>
  <c r="AV3" i="17"/>
  <c r="AU3" i="17"/>
  <c r="AT3" i="17"/>
  <c r="AS3" i="17"/>
  <c r="AR3" i="17"/>
  <c r="AQ3" i="17"/>
  <c r="AP3" i="17"/>
  <c r="AO3" i="17"/>
  <c r="AN3" i="17"/>
  <c r="AM3" i="17"/>
  <c r="AL3" i="17"/>
  <c r="AK3" i="17"/>
  <c r="AY2" i="17"/>
  <c r="AX2" i="17"/>
  <c r="AW2" i="17"/>
  <c r="AV2" i="17"/>
  <c r="AU2" i="17"/>
  <c r="AT2" i="17"/>
  <c r="AS2" i="17"/>
  <c r="AR2" i="17"/>
  <c r="AQ2" i="17"/>
  <c r="AP2" i="17"/>
  <c r="AO2" i="17"/>
  <c r="AN2" i="17"/>
  <c r="AM2" i="17"/>
  <c r="AL2" i="17"/>
  <c r="AK2" i="17"/>
  <c r="AT14" i="15"/>
  <c r="FV1" i="10"/>
  <c r="FV2" i="10"/>
  <c r="FQ2" i="10"/>
  <c r="FQ1" i="10"/>
  <c r="FL1" i="10"/>
  <c r="FL2" i="10"/>
  <c r="FG1" i="10"/>
  <c r="FG2" i="10"/>
  <c r="FB1" i="10"/>
  <c r="FB2" i="10"/>
  <c r="EW1" i="10"/>
  <c r="EW2" i="10"/>
  <c r="ER1" i="10"/>
  <c r="ER2" i="10"/>
  <c r="EM1" i="10"/>
  <c r="EM2" i="10"/>
  <c r="EH1" i="10"/>
  <c r="EH2" i="10"/>
  <c r="EC1" i="10"/>
  <c r="EC2" i="10"/>
  <c r="DX1" i="10"/>
  <c r="DX2" i="10"/>
  <c r="DS1" i="10"/>
  <c r="DS2" i="10"/>
  <c r="DN1" i="10"/>
  <c r="DN2" i="10"/>
  <c r="DI2" i="10"/>
  <c r="DI1" i="10"/>
  <c r="DD1" i="10"/>
  <c r="DD2" i="10"/>
  <c r="CY1" i="10"/>
  <c r="CY2" i="10"/>
  <c r="CT1" i="10"/>
  <c r="CT2" i="10"/>
  <c r="CO1" i="10"/>
  <c r="CO2" i="10"/>
  <c r="CJ1" i="10"/>
  <c r="CJ2" i="10"/>
  <c r="CE1" i="10"/>
  <c r="CE2" i="10"/>
  <c r="BZ1" i="10"/>
  <c r="BZ2" i="10"/>
  <c r="BU1" i="10"/>
  <c r="BU2" i="10"/>
  <c r="BP1" i="10"/>
  <c r="BP2" i="10"/>
  <c r="BK1" i="10"/>
  <c r="BK2" i="10"/>
  <c r="BF1" i="10"/>
  <c r="BF2" i="10"/>
  <c r="BA1" i="10"/>
  <c r="BA2" i="10"/>
  <c r="AV1" i="10"/>
  <c r="AV2" i="10"/>
  <c r="AQ1" i="10"/>
  <c r="AQ2" i="10"/>
  <c r="AL2" i="10"/>
  <c r="AG2" i="10"/>
  <c r="AB2" i="10"/>
  <c r="W2" i="10"/>
  <c r="W1" i="10"/>
  <c r="B3" i="17"/>
  <c r="C3" i="17"/>
  <c r="D3" i="17"/>
  <c r="E3" i="17"/>
  <c r="F3" i="17"/>
  <c r="G3" i="17"/>
  <c r="H3" i="17"/>
  <c r="I3" i="17"/>
  <c r="J3" i="17"/>
  <c r="K3" i="17"/>
  <c r="L3" i="17"/>
  <c r="M3" i="17"/>
  <c r="N3" i="17"/>
  <c r="O3" i="17"/>
  <c r="P3" i="17"/>
  <c r="Q3" i="17"/>
  <c r="R3" i="17"/>
  <c r="S3" i="17"/>
  <c r="T3" i="17"/>
  <c r="U3" i="17"/>
  <c r="V3" i="17"/>
  <c r="W3" i="17"/>
  <c r="X3" i="17"/>
  <c r="Y3" i="17"/>
  <c r="Z3" i="17"/>
  <c r="AA3" i="17"/>
  <c r="AB3" i="17"/>
  <c r="AC3" i="17"/>
  <c r="AD3" i="17"/>
  <c r="AE3" i="17"/>
  <c r="AF3" i="17"/>
  <c r="AG3" i="17"/>
  <c r="AH3" i="17"/>
  <c r="AI3" i="17"/>
  <c r="AJ3" i="17"/>
  <c r="B4" i="17"/>
  <c r="C4" i="17"/>
  <c r="D4" i="17"/>
  <c r="E4" i="17"/>
  <c r="F4" i="17"/>
  <c r="G4" i="17"/>
  <c r="H4" i="17"/>
  <c r="I4" i="17"/>
  <c r="J4" i="17"/>
  <c r="K4" i="17"/>
  <c r="L4" i="17"/>
  <c r="M4" i="17"/>
  <c r="N4" i="17"/>
  <c r="O4" i="17"/>
  <c r="P4" i="17"/>
  <c r="Q4" i="17"/>
  <c r="R4" i="17"/>
  <c r="S4" i="17"/>
  <c r="T4" i="17"/>
  <c r="U4" i="17"/>
  <c r="V4" i="17"/>
  <c r="W4" i="17"/>
  <c r="X4" i="17"/>
  <c r="Y4" i="17"/>
  <c r="Z4" i="17"/>
  <c r="AA4" i="17"/>
  <c r="AB4" i="17"/>
  <c r="AC4" i="17"/>
  <c r="AD4" i="17"/>
  <c r="AE4" i="17"/>
  <c r="AF4" i="17"/>
  <c r="AG4" i="17"/>
  <c r="AH4" i="17"/>
  <c r="AI4" i="17"/>
  <c r="AJ4" i="17"/>
  <c r="B5" i="17"/>
  <c r="C5" i="17"/>
  <c r="D5" i="17"/>
  <c r="E5" i="17"/>
  <c r="F5" i="17"/>
  <c r="G5" i="17"/>
  <c r="H5" i="17"/>
  <c r="I5" i="17"/>
  <c r="J5" i="17"/>
  <c r="K5" i="17"/>
  <c r="L5" i="17"/>
  <c r="M5" i="17"/>
  <c r="N5" i="17"/>
  <c r="O5" i="17"/>
  <c r="P5" i="17"/>
  <c r="Q5" i="17"/>
  <c r="R5" i="17"/>
  <c r="S5" i="17"/>
  <c r="T5" i="17"/>
  <c r="U5" i="17"/>
  <c r="V5" i="17"/>
  <c r="W5" i="17"/>
  <c r="X5" i="17"/>
  <c r="Y5" i="17"/>
  <c r="Z5" i="17"/>
  <c r="AA5" i="17"/>
  <c r="AB5" i="17"/>
  <c r="AC5" i="17"/>
  <c r="AD5" i="17"/>
  <c r="AE5" i="17"/>
  <c r="AF5" i="17"/>
  <c r="AG5" i="17"/>
  <c r="AH5" i="17"/>
  <c r="AI5" i="17"/>
  <c r="AJ5" i="17"/>
  <c r="B6" i="17"/>
  <c r="C6" i="17"/>
  <c r="D6" i="17"/>
  <c r="E6" i="17"/>
  <c r="F6" i="17"/>
  <c r="G6" i="17"/>
  <c r="H6" i="17"/>
  <c r="I6" i="17"/>
  <c r="J6" i="17"/>
  <c r="K6" i="17"/>
  <c r="L6" i="17"/>
  <c r="M6" i="17"/>
  <c r="N6" i="17"/>
  <c r="O6" i="17"/>
  <c r="P6" i="17"/>
  <c r="Q6" i="17"/>
  <c r="R6" i="17"/>
  <c r="S6" i="17"/>
  <c r="T6" i="17"/>
  <c r="U6" i="17"/>
  <c r="V6" i="17"/>
  <c r="W6" i="17"/>
  <c r="X6" i="17"/>
  <c r="Y6" i="17"/>
  <c r="Z6" i="17"/>
  <c r="AA6" i="17"/>
  <c r="AB6" i="17"/>
  <c r="AC6" i="17"/>
  <c r="AD6" i="17"/>
  <c r="AE6" i="17"/>
  <c r="AF6" i="17"/>
  <c r="AG6" i="17"/>
  <c r="AH6" i="17"/>
  <c r="AI6" i="17"/>
  <c r="AJ6" i="17"/>
  <c r="B7" i="17"/>
  <c r="C7" i="17"/>
  <c r="D7" i="17"/>
  <c r="E7" i="17"/>
  <c r="F7" i="17"/>
  <c r="G7" i="17"/>
  <c r="H7"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B8" i="17"/>
  <c r="C8" i="17"/>
  <c r="D8" i="17"/>
  <c r="E8" i="17"/>
  <c r="F8" i="17"/>
  <c r="G8" i="17"/>
  <c r="H8"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B9" i="17"/>
  <c r="C9" i="17"/>
  <c r="D9" i="17"/>
  <c r="E9" i="17"/>
  <c r="F9" i="17"/>
  <c r="G9" i="17"/>
  <c r="H9"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B10" i="17"/>
  <c r="C10" i="17"/>
  <c r="D10" i="17"/>
  <c r="E10" i="17"/>
  <c r="F10" i="17"/>
  <c r="G10" i="17"/>
  <c r="H10" i="17"/>
  <c r="I10" i="17"/>
  <c r="J10" i="17"/>
  <c r="K10" i="17"/>
  <c r="L10" i="17"/>
  <c r="M10" i="17"/>
  <c r="N10" i="17"/>
  <c r="O10" i="17"/>
  <c r="P10" i="17"/>
  <c r="Q10" i="17"/>
  <c r="R10" i="17"/>
  <c r="S10" i="17"/>
  <c r="T10" i="17"/>
  <c r="U10" i="17"/>
  <c r="V10" i="17"/>
  <c r="W10" i="17"/>
  <c r="X10" i="17"/>
  <c r="Y10" i="17"/>
  <c r="Z10" i="17"/>
  <c r="AA10" i="17"/>
  <c r="AB10" i="17"/>
  <c r="AC10" i="17"/>
  <c r="AD10" i="17"/>
  <c r="AE10" i="17"/>
  <c r="AF10" i="17"/>
  <c r="AG10" i="17"/>
  <c r="AH10" i="17"/>
  <c r="AI10" i="17"/>
  <c r="AJ10" i="17"/>
  <c r="B11" i="17"/>
  <c r="C11" i="17"/>
  <c r="D11" i="17"/>
  <c r="E11" i="17"/>
  <c r="F11" i="17"/>
  <c r="G11" i="17"/>
  <c r="H11" i="17"/>
  <c r="I11" i="17"/>
  <c r="J11" i="17"/>
  <c r="K11" i="17"/>
  <c r="L11" i="17"/>
  <c r="M11" i="17"/>
  <c r="N11" i="17"/>
  <c r="O11" i="17"/>
  <c r="P11" i="17"/>
  <c r="Q11" i="17"/>
  <c r="R11" i="17"/>
  <c r="S11" i="17"/>
  <c r="T11" i="17"/>
  <c r="U11" i="17"/>
  <c r="V11" i="17"/>
  <c r="W11" i="17"/>
  <c r="X11" i="17"/>
  <c r="Y11" i="17"/>
  <c r="Z11" i="17"/>
  <c r="AA11" i="17"/>
  <c r="AB11" i="17"/>
  <c r="AC11" i="17"/>
  <c r="AD11" i="17"/>
  <c r="AE11" i="17"/>
  <c r="AF11" i="17"/>
  <c r="AG11" i="17"/>
  <c r="AH11" i="17"/>
  <c r="AI11" i="17"/>
  <c r="AJ11" i="17"/>
  <c r="B12" i="17"/>
  <c r="C12" i="17"/>
  <c r="D12" i="17"/>
  <c r="E12" i="17"/>
  <c r="F12" i="17"/>
  <c r="G12" i="17"/>
  <c r="H12" i="17"/>
  <c r="I12" i="17"/>
  <c r="J12" i="17"/>
  <c r="K12" i="17"/>
  <c r="L12" i="17"/>
  <c r="M12" i="17"/>
  <c r="N12" i="17"/>
  <c r="O12" i="17"/>
  <c r="P12" i="17"/>
  <c r="Q12" i="17"/>
  <c r="R12" i="17"/>
  <c r="S12" i="17"/>
  <c r="T12" i="17"/>
  <c r="U12" i="17"/>
  <c r="V12" i="17"/>
  <c r="W12" i="17"/>
  <c r="X12" i="17"/>
  <c r="Y12" i="17"/>
  <c r="Z12" i="17"/>
  <c r="AA12" i="17"/>
  <c r="AB12" i="17"/>
  <c r="AC12" i="17"/>
  <c r="AD12" i="17"/>
  <c r="AE12" i="17"/>
  <c r="AF12" i="17"/>
  <c r="AG12" i="17"/>
  <c r="AH12" i="17"/>
  <c r="AI12" i="17"/>
  <c r="AJ12" i="17"/>
  <c r="B13" i="17"/>
  <c r="C13" i="17"/>
  <c r="D13" i="17"/>
  <c r="E13" i="17"/>
  <c r="F13" i="17"/>
  <c r="G13" i="17"/>
  <c r="H13" i="17"/>
  <c r="I13" i="17"/>
  <c r="J13" i="17"/>
  <c r="K13" i="17"/>
  <c r="L13" i="17"/>
  <c r="M13" i="17"/>
  <c r="N13" i="17"/>
  <c r="O13" i="17"/>
  <c r="P13" i="17"/>
  <c r="Q13" i="17"/>
  <c r="R13" i="17"/>
  <c r="S13" i="17"/>
  <c r="T13" i="17"/>
  <c r="U13" i="17"/>
  <c r="V13" i="17"/>
  <c r="W13" i="17"/>
  <c r="X13" i="17"/>
  <c r="Y13" i="17"/>
  <c r="Z13" i="17"/>
  <c r="AA13" i="17"/>
  <c r="AB13" i="17"/>
  <c r="AC13" i="17"/>
  <c r="AD13" i="17"/>
  <c r="AE13" i="17"/>
  <c r="AF13" i="17"/>
  <c r="AG13" i="17"/>
  <c r="AH13" i="17"/>
  <c r="AI13" i="17"/>
  <c r="AJ13" i="17"/>
  <c r="G14" i="17"/>
  <c r="I14" i="17"/>
  <c r="K14" i="17"/>
  <c r="O14" i="17"/>
  <c r="S14" i="17"/>
  <c r="W14" i="17"/>
  <c r="Y14" i="17"/>
  <c r="AA14" i="17"/>
  <c r="AE14" i="17"/>
  <c r="AI14" i="17"/>
  <c r="B16" i="17"/>
  <c r="C16" i="17"/>
  <c r="D16" i="17"/>
  <c r="E16" i="17"/>
  <c r="F16" i="17"/>
  <c r="G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B17" i="17"/>
  <c r="C17" i="17"/>
  <c r="D17"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B18" i="17"/>
  <c r="C18" i="17"/>
  <c r="D18" i="17"/>
  <c r="E18" i="17"/>
  <c r="F18" i="17"/>
  <c r="G18" i="17"/>
  <c r="H18" i="17"/>
  <c r="I18" i="17"/>
  <c r="J18" i="17"/>
  <c r="K18" i="17"/>
  <c r="L18" i="17"/>
  <c r="M18" i="17"/>
  <c r="N18" i="17"/>
  <c r="O18" i="17"/>
  <c r="P18" i="17"/>
  <c r="Q18" i="17"/>
  <c r="R18" i="17"/>
  <c r="S18" i="17"/>
  <c r="T18" i="17"/>
  <c r="U18" i="17"/>
  <c r="V18" i="17"/>
  <c r="W18" i="17"/>
  <c r="X18" i="17"/>
  <c r="Y18" i="17"/>
  <c r="Z18" i="17"/>
  <c r="AA18" i="17"/>
  <c r="AB18" i="17"/>
  <c r="AC18" i="17"/>
  <c r="AD18" i="17"/>
  <c r="AE18" i="17"/>
  <c r="AF18" i="17"/>
  <c r="AG18" i="17"/>
  <c r="AH18" i="17"/>
  <c r="AI18" i="17"/>
  <c r="AJ18" i="17"/>
  <c r="B19" i="17"/>
  <c r="C19" i="17"/>
  <c r="D19" i="17"/>
  <c r="E19" i="17"/>
  <c r="F19" i="17"/>
  <c r="G19" i="17"/>
  <c r="H19" i="17"/>
  <c r="I19" i="17"/>
  <c r="J19" i="17"/>
  <c r="K19" i="17"/>
  <c r="L19" i="17"/>
  <c r="M19" i="17"/>
  <c r="N19" i="17"/>
  <c r="O19" i="17"/>
  <c r="P19" i="17"/>
  <c r="Q19" i="17"/>
  <c r="R19" i="17"/>
  <c r="S19" i="17"/>
  <c r="T19" i="17"/>
  <c r="U19" i="17"/>
  <c r="V19" i="17"/>
  <c r="W19" i="17"/>
  <c r="X19" i="17"/>
  <c r="Y19" i="17"/>
  <c r="Z19" i="17"/>
  <c r="AA19" i="17"/>
  <c r="AB19" i="17"/>
  <c r="AC19" i="17"/>
  <c r="AD19" i="17"/>
  <c r="AE19" i="17"/>
  <c r="AF19" i="17"/>
  <c r="AG19" i="17"/>
  <c r="AH19" i="17"/>
  <c r="AI19" i="17"/>
  <c r="AJ19"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0" i="17"/>
  <c r="AF20" i="17"/>
  <c r="AG20" i="17"/>
  <c r="AH20" i="17"/>
  <c r="AI20" i="17"/>
  <c r="AJ20" i="17"/>
  <c r="B21" i="17"/>
  <c r="C21" i="17"/>
  <c r="D21" i="17"/>
  <c r="E21" i="17"/>
  <c r="F21" i="17"/>
  <c r="G21" i="17"/>
  <c r="H21" i="17"/>
  <c r="I21" i="17"/>
  <c r="J21" i="17"/>
  <c r="K21" i="17"/>
  <c r="L21" i="17"/>
  <c r="M21" i="17"/>
  <c r="N21" i="17"/>
  <c r="O21" i="17"/>
  <c r="P21" i="17"/>
  <c r="Q21" i="17"/>
  <c r="R21" i="17"/>
  <c r="S21" i="17"/>
  <c r="T21" i="17"/>
  <c r="U21" i="17"/>
  <c r="V21" i="17"/>
  <c r="W21" i="17"/>
  <c r="X21" i="17"/>
  <c r="Y21" i="17"/>
  <c r="Z21" i="17"/>
  <c r="AA21" i="17"/>
  <c r="AB21" i="17"/>
  <c r="AC21" i="17"/>
  <c r="AD21" i="17"/>
  <c r="AE21" i="17"/>
  <c r="AF21" i="17"/>
  <c r="AG21" i="17"/>
  <c r="AH21" i="17"/>
  <c r="AI21" i="17"/>
  <c r="AJ21" i="17"/>
  <c r="B22" i="17"/>
  <c r="C22" i="17"/>
  <c r="D22" i="17"/>
  <c r="E22" i="17"/>
  <c r="F22" i="17"/>
  <c r="G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AI22" i="17"/>
  <c r="AJ22" i="17"/>
  <c r="B23" i="17"/>
  <c r="C23" i="17"/>
  <c r="D23" i="17"/>
  <c r="E23" i="17"/>
  <c r="F23" i="17"/>
  <c r="G23" i="17"/>
  <c r="H23" i="17"/>
  <c r="I23" i="17"/>
  <c r="J23" i="17"/>
  <c r="K23" i="17"/>
  <c r="L23" i="17"/>
  <c r="M23" i="17"/>
  <c r="N23" i="17"/>
  <c r="O23" i="17"/>
  <c r="P23" i="17"/>
  <c r="Q23" i="17"/>
  <c r="R23" i="17"/>
  <c r="S23" i="17"/>
  <c r="T23" i="17"/>
  <c r="U23" i="17"/>
  <c r="V23" i="17"/>
  <c r="W23" i="17"/>
  <c r="X23" i="17"/>
  <c r="Y23" i="17"/>
  <c r="Z23" i="17"/>
  <c r="AA23" i="17"/>
  <c r="AB23" i="17"/>
  <c r="AC23" i="17"/>
  <c r="AD23" i="17"/>
  <c r="AE23" i="17"/>
  <c r="AF23" i="17"/>
  <c r="AG23" i="17"/>
  <c r="AH23" i="17"/>
  <c r="AI23" i="17"/>
  <c r="AJ23" i="17"/>
  <c r="B24" i="17"/>
  <c r="C24" i="17"/>
  <c r="D24" i="17"/>
  <c r="E24" i="17"/>
  <c r="F24" i="17"/>
  <c r="G24" i="17"/>
  <c r="H24" i="17"/>
  <c r="I24" i="17"/>
  <c r="J24" i="17"/>
  <c r="K24" i="17"/>
  <c r="L24" i="17"/>
  <c r="M24" i="17"/>
  <c r="N24" i="17"/>
  <c r="O24" i="17"/>
  <c r="P24" i="17"/>
  <c r="Q24" i="17"/>
  <c r="R24" i="17"/>
  <c r="S24" i="17"/>
  <c r="T24" i="17"/>
  <c r="U24" i="17"/>
  <c r="V24" i="17"/>
  <c r="W24" i="17"/>
  <c r="X24" i="17"/>
  <c r="Y24" i="17"/>
  <c r="Z24" i="17"/>
  <c r="AA24" i="17"/>
  <c r="AB24" i="17"/>
  <c r="AC24" i="17"/>
  <c r="AD24" i="17"/>
  <c r="AE24" i="17"/>
  <c r="AF24" i="17"/>
  <c r="AG24" i="17"/>
  <c r="AH24" i="17"/>
  <c r="AI24" i="17"/>
  <c r="AJ24" i="17"/>
  <c r="B25" i="17"/>
  <c r="C25" i="17"/>
  <c r="D25" i="17"/>
  <c r="E25" i="17"/>
  <c r="F25" i="17"/>
  <c r="G25" i="17"/>
  <c r="H25" i="17"/>
  <c r="I25" i="17"/>
  <c r="J25" i="17"/>
  <c r="K25" i="17"/>
  <c r="L25" i="17"/>
  <c r="M25" i="17"/>
  <c r="N25" i="17"/>
  <c r="O25" i="17"/>
  <c r="P25" i="17"/>
  <c r="Q25" i="17"/>
  <c r="R25" i="17"/>
  <c r="S25" i="17"/>
  <c r="T25" i="17"/>
  <c r="U25" i="17"/>
  <c r="V25" i="17"/>
  <c r="W25" i="17"/>
  <c r="X25" i="17"/>
  <c r="Y25" i="17"/>
  <c r="Z25" i="17"/>
  <c r="AA25" i="17"/>
  <c r="AB25" i="17"/>
  <c r="AC25" i="17"/>
  <c r="AD25" i="17"/>
  <c r="AE25" i="17"/>
  <c r="AF25" i="17"/>
  <c r="AG25" i="17"/>
  <c r="AH25" i="17"/>
  <c r="AI25" i="17"/>
  <c r="AJ25" i="17"/>
  <c r="B26" i="17"/>
  <c r="C26" i="17"/>
  <c r="D26" i="17"/>
  <c r="E26" i="17"/>
  <c r="F26" i="17"/>
  <c r="G26" i="17"/>
  <c r="H26" i="17"/>
  <c r="I26" i="17"/>
  <c r="J26" i="17"/>
  <c r="K26" i="17"/>
  <c r="L26" i="17"/>
  <c r="M26" i="17"/>
  <c r="N26" i="17"/>
  <c r="O26" i="17"/>
  <c r="P26" i="17"/>
  <c r="Q26" i="17"/>
  <c r="R26" i="17"/>
  <c r="S26" i="17"/>
  <c r="T26" i="17"/>
  <c r="U26" i="17"/>
  <c r="V26" i="17"/>
  <c r="W26" i="17"/>
  <c r="X26" i="17"/>
  <c r="Y26" i="17"/>
  <c r="Z26" i="17"/>
  <c r="AA26" i="17"/>
  <c r="AB26" i="17"/>
  <c r="AC26" i="17"/>
  <c r="AD26" i="17"/>
  <c r="AE26" i="17"/>
  <c r="AF26" i="17"/>
  <c r="AG26" i="17"/>
  <c r="AH26" i="17"/>
  <c r="AI26" i="17"/>
  <c r="AJ26" i="17"/>
  <c r="B27" i="17"/>
  <c r="C27" i="17"/>
  <c r="D27" i="17"/>
  <c r="E27" i="17"/>
  <c r="F27" i="17"/>
  <c r="G27" i="17"/>
  <c r="H27" i="17"/>
  <c r="I27" i="17"/>
  <c r="J27" i="17"/>
  <c r="K27" i="17"/>
  <c r="L27" i="17"/>
  <c r="M27" i="17"/>
  <c r="N27" i="17"/>
  <c r="O27" i="17"/>
  <c r="P27" i="17"/>
  <c r="Q27" i="17"/>
  <c r="R27" i="17"/>
  <c r="S27" i="17"/>
  <c r="T27" i="17"/>
  <c r="U27" i="17"/>
  <c r="V27" i="17"/>
  <c r="W27" i="17"/>
  <c r="X27" i="17"/>
  <c r="Y27" i="17"/>
  <c r="Z27" i="17"/>
  <c r="AA27" i="17"/>
  <c r="AB27" i="17"/>
  <c r="AC27" i="17"/>
  <c r="AD27" i="17"/>
  <c r="AE27" i="17"/>
  <c r="AF27" i="17"/>
  <c r="AG27" i="17"/>
  <c r="AH27" i="17"/>
  <c r="AI27" i="17"/>
  <c r="AJ27" i="17"/>
  <c r="B28" i="17"/>
  <c r="C28" i="17"/>
  <c r="D28" i="17"/>
  <c r="E28" i="17"/>
  <c r="F28" i="17"/>
  <c r="G28" i="17"/>
  <c r="H28" i="17"/>
  <c r="I28" i="17"/>
  <c r="J28" i="17"/>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B29" i="17"/>
  <c r="C29" i="17"/>
  <c r="D29" i="17"/>
  <c r="E29" i="17"/>
  <c r="F29" i="17"/>
  <c r="G29" i="17"/>
  <c r="H29" i="17"/>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AH29" i="17"/>
  <c r="AI29" i="17"/>
  <c r="AJ29" i="17"/>
  <c r="B30" i="17"/>
  <c r="C30" i="17"/>
  <c r="D30" i="17"/>
  <c r="E30" i="17"/>
  <c r="F30" i="17"/>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B31" i="17"/>
  <c r="C31" i="17"/>
  <c r="D31" i="17"/>
  <c r="E31" i="17"/>
  <c r="F31" i="17"/>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B32" i="17"/>
  <c r="C32" i="17"/>
  <c r="D32" i="17"/>
  <c r="E32" i="17"/>
  <c r="F32" i="17"/>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B33" i="17"/>
  <c r="C33" i="17"/>
  <c r="D33" i="17"/>
  <c r="E33" i="17"/>
  <c r="F33" i="17"/>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B34" i="17"/>
  <c r="C34" i="17"/>
  <c r="D34" i="17"/>
  <c r="E34" i="17"/>
  <c r="F34" i="17"/>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B35" i="17"/>
  <c r="C35" i="17"/>
  <c r="D35" i="17"/>
  <c r="E35" i="17"/>
  <c r="F35" i="17"/>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H40" i="17"/>
  <c r="L40" i="17"/>
  <c r="P40" i="17"/>
  <c r="R40" i="17"/>
  <c r="T40" i="17"/>
  <c r="X40" i="17"/>
  <c r="AB40" i="17"/>
  <c r="AF40" i="17"/>
  <c r="AH40" i="17"/>
  <c r="AJ40" i="17"/>
  <c r="AJ2" i="17"/>
  <c r="AI2" i="17"/>
  <c r="AH2" i="17"/>
  <c r="AG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C2" i="17"/>
  <c r="B2" i="17"/>
  <c r="H2" i="10"/>
  <c r="H1" i="10"/>
  <c r="K37" i="12" l="1"/>
  <c r="B10" i="20"/>
  <c r="C8" i="20" a="1"/>
  <c r="C8" i="20" s="1"/>
  <c r="C10" i="20" a="1"/>
  <c r="C10" i="20" s="1"/>
  <c r="B8" i="20"/>
  <c r="AD40" i="17"/>
  <c r="N40" i="17"/>
  <c r="AG14" i="17"/>
  <c r="Q14" i="17"/>
  <c r="V40" i="17"/>
  <c r="F40" i="17"/>
  <c r="C14" i="17"/>
  <c r="I40" i="17"/>
  <c r="AJ14" i="17"/>
  <c r="AC40" i="17"/>
  <c r="X14" i="17"/>
  <c r="Q40" i="17"/>
  <c r="L14" i="17"/>
  <c r="AF14" i="17"/>
  <c r="Y40" i="17"/>
  <c r="E40" i="17"/>
  <c r="AD14" i="17"/>
  <c r="N14" i="17"/>
  <c r="AE40" i="17"/>
  <c r="W40" i="17"/>
  <c r="O40" i="17"/>
  <c r="G40" i="17"/>
  <c r="AH14" i="17"/>
  <c r="Z14" i="17"/>
  <c r="R14" i="17"/>
  <c r="J14" i="17"/>
  <c r="Z14" i="15"/>
  <c r="B14" i="17"/>
  <c r="R14" i="15"/>
  <c r="AG14" i="15"/>
  <c r="AI14" i="15"/>
  <c r="X14" i="15"/>
  <c r="AA14" i="15"/>
  <c r="AH14" i="15"/>
  <c r="S14" i="15"/>
  <c r="J14" i="15"/>
  <c r="Y14" i="15"/>
  <c r="AF14" i="15"/>
  <c r="Q14" i="15"/>
  <c r="I14" i="15"/>
  <c r="C40" i="17"/>
  <c r="K3" i="12"/>
  <c r="K14" i="12"/>
  <c r="D14" i="17"/>
  <c r="K2" i="12"/>
  <c r="AN14" i="15"/>
  <c r="AU14" i="15"/>
  <c r="AY14" i="15"/>
  <c r="AO14" i="15"/>
  <c r="AV14" i="15"/>
  <c r="AS14" i="15"/>
  <c r="AL14" i="15"/>
  <c r="AP14" i="15"/>
  <c r="AW14" i="15"/>
  <c r="AM14" i="15"/>
  <c r="AQ14" i="15"/>
  <c r="AX14" i="15"/>
  <c r="AP40" i="17"/>
  <c r="AX40" i="17"/>
  <c r="AL40" i="17"/>
  <c r="AT40" i="17"/>
  <c r="AJ14" i="15"/>
  <c r="AD14" i="15"/>
  <c r="T14" i="15"/>
  <c r="M14" i="15"/>
  <c r="F14" i="15"/>
  <c r="AC14" i="15"/>
  <c r="W14" i="15"/>
  <c r="P14" i="15"/>
  <c r="L14" i="15"/>
  <c r="E14" i="15"/>
  <c r="AB14" i="15"/>
  <c r="V14" i="15"/>
  <c r="O14" i="15"/>
  <c r="K14" i="15"/>
  <c r="H14" i="15"/>
  <c r="D14" i="15"/>
  <c r="AE14" i="15"/>
  <c r="U14" i="15"/>
  <c r="N14" i="15"/>
  <c r="G14" i="15"/>
  <c r="D12" i="12"/>
  <c r="E12" i="12" s="1"/>
  <c r="F12" i="12" s="1" a="1"/>
  <c r="F12" i="12" s="1"/>
  <c r="D20" i="12"/>
  <c r="E20" i="12" s="1"/>
  <c r="F20" i="12" s="1" a="1"/>
  <c r="F20" i="12" s="1"/>
  <c r="D28" i="12"/>
  <c r="E28" i="12" s="1"/>
  <c r="F28" i="12" s="1" a="1"/>
  <c r="F28" i="12" s="1"/>
  <c r="D35" i="12"/>
  <c r="E35" i="12" s="1"/>
  <c r="F35" i="12" s="1" a="1"/>
  <c r="F35" i="12" s="1"/>
  <c r="D36" i="12"/>
  <c r="E36" i="12" s="1"/>
  <c r="F36" i="12" s="1" a="1"/>
  <c r="F36" i="12" s="1"/>
  <c r="D43" i="12"/>
  <c r="E43" i="12" s="1"/>
  <c r="F43" i="12" s="1" a="1"/>
  <c r="F43" i="12" s="1"/>
  <c r="D44" i="12"/>
  <c r="E44" i="12" s="1"/>
  <c r="F44" i="12" s="1" a="1"/>
  <c r="F44" i="12" s="1"/>
  <c r="D46" i="12"/>
  <c r="E46" i="12" s="1"/>
  <c r="F46" i="12" s="1" a="1"/>
  <c r="F46" i="12" s="1"/>
  <c r="D6" i="12"/>
  <c r="E6" i="12" s="1"/>
  <c r="F6" i="12" s="1" a="1"/>
  <c r="F6" i="12" s="1"/>
  <c r="D9" i="12"/>
  <c r="E9" i="12" s="1"/>
  <c r="F9" i="12" s="1" a="1"/>
  <c r="F9" i="12" s="1"/>
  <c r="D17" i="12"/>
  <c r="E17" i="12" s="1"/>
  <c r="F17" i="12" s="1" a="1"/>
  <c r="F17" i="12" s="1"/>
  <c r="D25" i="12"/>
  <c r="E25" i="12" s="1"/>
  <c r="F25" i="12" s="1" a="1"/>
  <c r="F25" i="12" s="1"/>
  <c r="D30" i="12"/>
  <c r="E30" i="12" s="1"/>
  <c r="F30" i="12" s="1" a="1"/>
  <c r="F30" i="12" s="1"/>
  <c r="D33" i="12"/>
  <c r="E33" i="12" s="1"/>
  <c r="F33" i="12" s="1" a="1"/>
  <c r="F33" i="12" s="1"/>
  <c r="D38" i="12"/>
  <c r="E38" i="12" s="1"/>
  <c r="F38" i="12" s="1" a="1"/>
  <c r="F38" i="12" s="1"/>
  <c r="D49" i="12"/>
  <c r="E49" i="12" s="1"/>
  <c r="F49" i="12" s="1" a="1"/>
  <c r="F49" i="12" s="1"/>
  <c r="D11" i="12"/>
  <c r="E11" i="12" s="1"/>
  <c r="F11" i="12" s="1" a="1"/>
  <c r="F11" i="12" s="1"/>
  <c r="D19" i="12"/>
  <c r="E19" i="12" s="1"/>
  <c r="F19" i="12" s="1" a="1"/>
  <c r="F19" i="12" s="1"/>
  <c r="D22" i="12"/>
  <c r="E22" i="12" s="1"/>
  <c r="F22" i="12" s="1" a="1"/>
  <c r="F22" i="12" s="1"/>
  <c r="D41" i="12"/>
  <c r="E41" i="12" s="1"/>
  <c r="F41" i="12" s="1" a="1"/>
  <c r="F41" i="12" s="1"/>
  <c r="D8" i="12"/>
  <c r="E8" i="12" s="1"/>
  <c r="F8" i="12" s="1" a="1"/>
  <c r="F8" i="12" s="1"/>
  <c r="D16" i="12"/>
  <c r="E16" i="12" s="1"/>
  <c r="F16" i="12" s="1" a="1"/>
  <c r="F16" i="12" s="1"/>
  <c r="D24" i="12"/>
  <c r="E24" i="12" s="1"/>
  <c r="F24" i="12" s="1" a="1"/>
  <c r="F24" i="12" s="1"/>
  <c r="D27" i="12"/>
  <c r="E27" i="12" s="1"/>
  <c r="F27" i="12" s="1" a="1"/>
  <c r="F27" i="12" s="1"/>
  <c r="D32" i="12"/>
  <c r="E32" i="12" s="1"/>
  <c r="F32" i="12" s="1" a="1"/>
  <c r="F32" i="12" s="1"/>
  <c r="D39" i="12"/>
  <c r="E39" i="12" s="1"/>
  <c r="F39" i="12" s="1" a="1"/>
  <c r="F39" i="12" s="1"/>
  <c r="D40" i="12"/>
  <c r="E40" i="12" s="1"/>
  <c r="F40" i="12" s="1" a="1"/>
  <c r="F40" i="12" s="1"/>
  <c r="D5" i="12"/>
  <c r="E5" i="12" s="1"/>
  <c r="F5" i="12" s="1" a="1"/>
  <c r="F5" i="12" s="1"/>
  <c r="D13" i="12"/>
  <c r="E13" i="12" s="1"/>
  <c r="F13" i="12" s="1" a="1"/>
  <c r="F13" i="12" s="1"/>
  <c r="D21" i="12"/>
  <c r="E21" i="12" s="1"/>
  <c r="F21" i="12" s="1" a="1"/>
  <c r="F21" i="12" s="1"/>
  <c r="D29" i="12"/>
  <c r="E29" i="12" s="1"/>
  <c r="F29" i="12" s="1" a="1"/>
  <c r="F29" i="12" s="1"/>
  <c r="D34" i="12"/>
  <c r="E34" i="12" s="1"/>
  <c r="F34" i="12" s="1" a="1"/>
  <c r="F34" i="12" s="1"/>
  <c r="D7" i="12"/>
  <c r="E7" i="12" s="1"/>
  <c r="F7" i="12" s="1" a="1"/>
  <c r="F7" i="12" s="1"/>
  <c r="D10" i="12"/>
  <c r="E10" i="12" s="1"/>
  <c r="F10" i="12" s="1" a="1"/>
  <c r="F10" i="12" s="1"/>
  <c r="D15" i="12"/>
  <c r="E15" i="12" s="1"/>
  <c r="F15" i="12" s="1" a="1"/>
  <c r="F15" i="12" s="1"/>
  <c r="D18" i="12"/>
  <c r="E18" i="12" s="1"/>
  <c r="F18" i="12" s="1" a="1"/>
  <c r="F18" i="12" s="1"/>
  <c r="D26" i="12"/>
  <c r="E26" i="12" s="1"/>
  <c r="F26" i="12" s="1" a="1"/>
  <c r="F26" i="12" s="1"/>
  <c r="D31" i="12"/>
  <c r="E31" i="12" s="1"/>
  <c r="F31" i="12" s="1" a="1"/>
  <c r="F31" i="12" s="1"/>
  <c r="D45" i="12"/>
  <c r="E45" i="12" s="1"/>
  <c r="F45" i="12" s="1" a="1"/>
  <c r="F45" i="12" s="1"/>
  <c r="AS41" i="10"/>
  <c r="C14" i="15"/>
  <c r="BR41" i="19" l="1"/>
  <c r="D2" i="12"/>
  <c r="E2" i="12" s="1"/>
  <c r="F2" i="12" s="1" a="1"/>
  <c r="F2" i="12" s="1"/>
  <c r="J41" i="10"/>
  <c r="D3" i="12"/>
  <c r="E3" i="12" s="1"/>
  <c r="F3" i="12" s="1" a="1"/>
  <c r="F3" i="12" s="1"/>
  <c r="O41" i="10"/>
  <c r="AI41" i="19"/>
  <c r="D42" i="12"/>
  <c r="E42" i="12" s="1"/>
  <c r="F42" i="12" s="1" a="1"/>
  <c r="F42" i="12" s="1"/>
  <c r="DK41" i="10"/>
  <c r="D23" i="12"/>
  <c r="E23" i="12" s="1"/>
  <c r="F23" i="12" s="1" a="1"/>
  <c r="F23" i="12" s="1"/>
  <c r="D14" i="12"/>
  <c r="E14" i="12" s="1"/>
  <c r="F14" i="12" s="1" a="1"/>
  <c r="F14" i="12" s="1"/>
  <c r="BR41" i="10"/>
  <c r="D37" i="12"/>
  <c r="E37" i="12" s="1"/>
  <c r="F37" i="12" s="1" a="1"/>
  <c r="F37" i="12" s="1"/>
  <c r="J41" i="19"/>
  <c r="FS41" i="10"/>
  <c r="CV41" i="10"/>
  <c r="CQ41" i="10"/>
  <c r="DU41" i="10"/>
  <c r="EJ41" i="10"/>
  <c r="EE41" i="10"/>
  <c r="CG41" i="10"/>
  <c r="BC41" i="10"/>
  <c r="AD41" i="10"/>
  <c r="BH41" i="10"/>
  <c r="CB41" i="10"/>
  <c r="DP41" i="10"/>
  <c r="BM41" i="10"/>
  <c r="C3" i="20" a="1"/>
  <c r="C3" i="20" s="1"/>
  <c r="B3" i="20"/>
  <c r="C5" i="20" a="1"/>
  <c r="C5" i="20" s="1"/>
  <c r="B4" i="20"/>
  <c r="C4" i="20" a="1"/>
  <c r="C4" i="20" s="1"/>
  <c r="T41" i="19"/>
  <c r="BC41" i="19"/>
  <c r="C2" i="20" a="1"/>
  <c r="C2" i="20" s="1"/>
  <c r="B2" i="20"/>
  <c r="B5" i="20"/>
  <c r="EY41" i="10"/>
  <c r="FD41" i="10"/>
  <c r="DF41" i="10"/>
  <c r="AD41" i="19"/>
  <c r="FN41" i="10"/>
  <c r="EO41" i="10"/>
  <c r="DZ41" i="10"/>
  <c r="AN41" i="19"/>
  <c r="FI41" i="10"/>
  <c r="Y41" i="19"/>
  <c r="FX41" i="10"/>
  <c r="ET41" i="10"/>
  <c r="AX41" i="10"/>
  <c r="CL41" i="10"/>
  <c r="AI41" i="10"/>
  <c r="BW41" i="10"/>
  <c r="AN41" i="10"/>
  <c r="AS41" i="19"/>
  <c r="DA41" i="10"/>
  <c r="O41" i="19"/>
  <c r="AX41" i="19"/>
  <c r="Y41" i="10"/>
  <c r="D47" i="12"/>
  <c r="E47" i="12" s="1"/>
  <c r="F47" i="12" s="1" a="1"/>
  <c r="F47" i="12" s="1"/>
  <c r="BH41" i="19" l="1"/>
  <c r="D48" i="12"/>
  <c r="E48" i="12" s="1"/>
  <c r="F48" i="12" s="1" a="1"/>
  <c r="F48" i="12" s="1"/>
  <c r="BM41" i="19" l="1"/>
  <c r="D50" i="12"/>
  <c r="E50" i="12" s="1"/>
  <c r="F50" i="12" s="1" a="1"/>
  <c r="F50" i="12" s="1"/>
  <c r="BW41" i="19" l="1"/>
  <c r="CB41" i="19" l="1"/>
  <c r="D27" i="15"/>
  <c r="D4" i="12"/>
  <c r="E4" i="12" s="1"/>
  <c r="F4" i="12" s="1" a="1"/>
  <c r="F4" i="12" s="1"/>
  <c r="T41"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<sst xmlns="http://schemas.openxmlformats.org/spreadsheetml/2006/main" count="1441" uniqueCount="477">
  <si>
    <t>Attribute Score</t>
  </si>
  <si>
    <t>Data Quality Score</t>
  </si>
  <si>
    <t>Description</t>
  </si>
  <si>
    <t>Data</t>
  </si>
  <si>
    <t>Source</t>
  </si>
  <si>
    <t>Vulnerability</t>
  </si>
  <si>
    <t>VULNERABILITY</t>
  </si>
  <si>
    <t>CONCERN</t>
  </si>
  <si>
    <t xml:space="preserve">Data Quality </t>
  </si>
  <si>
    <t>High (3)</t>
  </si>
  <si>
    <t>Moderate (2)</t>
  </si>
  <si>
    <t>Low (1)</t>
  </si>
  <si>
    <t>Overall Data Quality</t>
  </si>
  <si>
    <t>Species ID</t>
  </si>
  <si>
    <t>Common Name</t>
  </si>
  <si>
    <t>Scientific Name</t>
  </si>
  <si>
    <t>Notes</t>
  </si>
  <si>
    <t>Local Name</t>
  </si>
  <si>
    <t>Very High</t>
  </si>
  <si>
    <t>Low</t>
  </si>
  <si>
    <t>High</t>
  </si>
  <si>
    <t>Moderate</t>
  </si>
  <si>
    <t>Climate Vulnerability Assessment (CVA)</t>
  </si>
  <si>
    <t>CVA results and graphs</t>
  </si>
  <si>
    <t>Sensitivity Attributes</t>
  </si>
  <si>
    <t>Habitat Specificity</t>
  </si>
  <si>
    <t>Prey Specificity</t>
  </si>
  <si>
    <t>Adult Mobility</t>
  </si>
  <si>
    <t>Dispersal of Early Life Stages</t>
  </si>
  <si>
    <t>Early Life History Survival and Settlement Requirements</t>
  </si>
  <si>
    <t>Complexicity in Reproductive Strategy</t>
  </si>
  <si>
    <t>Spawning Cycle</t>
  </si>
  <si>
    <t>Sensitivity to Temperature</t>
  </si>
  <si>
    <t>Sensitivity to Ocean Acidification</t>
  </si>
  <si>
    <t>Population Growth Rate</t>
  </si>
  <si>
    <t>Stock Size / Status</t>
  </si>
  <si>
    <t xml:space="preserve">Other Stressors </t>
  </si>
  <si>
    <t>Very High (4)</t>
  </si>
  <si>
    <t>To read more details on the sensitivity attribute scoring bins, see Appendix A of https://www.st.nmfs.noaa.gov/Assets/ecosystems/climate/documents/TM%20OSF3.pdf.</t>
  </si>
  <si>
    <t>The stock is a habitat generalist and/or utilizes very common abiotic habitats. Occurrences of the stock have been documented in diverse habitats. Also, included in this bin are stocks that are restricted to one abiotic habitat which is widespread and common (e.g., vast stretches of sandy bottom, or pelagic waters over a large range).</t>
  </si>
  <si>
    <t>The stock is a specialist on an abundant biological habitat. The stock is a specialist that is restricted to a specific, but common biological habitat.</t>
  </si>
  <si>
    <t>The stock is a specialist on a restricted biological habitat. The stock is a specialist that is restricted to a specific and uncommon biological habitat.</t>
  </si>
  <si>
    <t>The stock strongly prefers a particular habitat. The stock prefers a particular habitat, but can survive in other habitats (with possible impacts to their fitness).</t>
  </si>
  <si>
    <t>The stock eats a large variety of prey. The stock can eat a variety of prey types depending on what is available. Include detritivores, herbivores, and omnivores in this bin.</t>
  </si>
  <si>
    <t>The stock eats a limited number of prey types. The stock can feed on a wide variety of prey species, but are restricted to a limited number (~3) of prey types (copepods, krill, forage fish, etc.).</t>
  </si>
  <si>
    <t>The stock is partial to a single prey type. The stock’s diet is composed of one main prey type. The stock is able to switch to a different prey type if the preferred food is unavailable, but this may negatively impact fitness.</t>
  </si>
  <si>
    <t>The stock is a specialist. The stock is dependent on one prey type and is unable to switch to alternatives if the preferred prey is unavailable.</t>
  </si>
  <si>
    <t>Non-mobile. The stock has sessile adults.</t>
  </si>
  <si>
    <t>Site dependent with limited mobility. The stock has site-dependent adults that are restricted in their movement by environmental or behavioral barriers.</t>
  </si>
  <si>
    <t>Site dependent but highly mobile. The stock has site-dependent adults capable of moving from one site to another if necessary.</t>
  </si>
  <si>
    <t>Non-site dependent. The stock is highly mobile and non-site dependent.</t>
  </si>
  <si>
    <t>Minimal larval dispersal. Benthic eggs and larvae or little to no planktonic early life stages.</t>
  </si>
  <si>
    <t>Low larval dispersal. Duration of planktonic eggs and larvae less than 2 weeks and/or larvae typically found over the same location as parents.</t>
  </si>
  <si>
    <t>Moderately dispersed eggs and larvae. Duration of planktonic eggs and larvae less than 8 but greater than 2 weeks and/or larvae are dispersed 10-100 km from spawning locations.</t>
  </si>
  <si>
    <t>Highly dispersed eggs and larvae. Duration of planktonic eggs and larvae greater than 8 weeks and/or larvae are dispersed &gt;100 km from spawning locations.</t>
  </si>
  <si>
    <t>Larvae have multiple specific requirements. Stock has specific known biological and physical requirements for larval survival.</t>
  </si>
  <si>
    <t>Larvae have some specific requirements. Stock requirements are not well understood, but recruitment is highly variable and appears to have a strong dependence on environmental conditions.</t>
  </si>
  <si>
    <t>Larval requirements are minimal or unknown. Stock requirements are not well understood and recruitment is relatively constant, suggesting limited environmental influence.</t>
  </si>
  <si>
    <t>Larval requirements are minimal. Stock has general requirements for the larval stage that are relatively resilient to environmental change. Elasmobranchs should be ranked as “Low.”</t>
  </si>
  <si>
    <t>Simple reproductive strategy.  The stock contains no more than one characteristic that suggest complexity in reproductive strategy.</t>
  </si>
  <si>
    <t>Slight complexity. The stock has two characteristics that suggest complexity in reproductive strategy.</t>
  </si>
  <si>
    <t>Complex reproductive strategy. The stock has three characteristics that suggest complexity in reproductive strategy.</t>
  </si>
  <si>
    <t>Very complex reproductive strategy. The stock has four or more characteristics that suggest complexity in reproductive strategy.</t>
  </si>
  <si>
    <t>Example reproductive characteristics that create “complexity”:
•	The stock has known temperature effects on reproduction. Examples include temperature-dependent sex changes, and temperature cues that impact spawning, gonad development, etc.
•	The stock uses large spawning aggregations. Large spawning aggregations can contribute to a high sensitivity because a large number of individuals must get to the spawning area simultaneously (i.e., migration or cues to migrate may be impeded by a change in the environment), the spawning area has to retain the environmental conditions that made it successful in the past, and the reproductive success for that year is dependent on the conditions present at one time period.
•	The stock experiences decreased recruitment per spawner, or a weakening in the strength of density dependence, at low stock sizes, potentially because of depensation/Allee effects. If unknown, does the stock share life history characteristics that would predict depensation effects (e.g., significant changes in the relative abundance of the stock’s predators/prey at low stock densities, decreased fertilization success at low stock sizes)?
•	The reproductive success of the stock requires the use of vulnerable habitats (freshwater, estuaries, mangroves, salt marshes, corals) for spawning or rearing of young. Vulnerable habitats are likely to experience larger climate change impacts (such as changes in salinity, dissolved oxygen, pollution, sedimentation, or water depth), and stocks that require these habitats for successful reproduction will likely be impacted.</t>
  </si>
  <si>
    <t>Early life history requirements include the environmental conditions necessary for larval survival, and encompass the eggs, pelagic larvae stages, and settlement.</t>
  </si>
  <si>
    <t>Consistent throughout the year. Stocks that spawn continuously throughout the year without a defined “spawning season” are less likely to suffer spawning failure. Example: a stock that spawns daily or monthly.</t>
  </si>
  <si>
    <t>Several spawning events throughout the year. Stocks that spawn several times per year and spawn across more than one season have a moderate likelihood of spawning success to be impacted by climate change. Example: a stock that spawns in both the spring and summer.</t>
  </si>
  <si>
    <t>Several spawning events per year within a confined time frame. Stocks that may spawn several times per year but all spawning events in that year take place in one season have a higher likelihood of being affected by climate change. Example: the spawning season occurs once a year and lasts over a period of less than 3 months.</t>
  </si>
  <si>
    <t>One spawning event per year. Stocks that require very specific environmental/social cues to initiate spawning and that only spawn once per year have the highest likelihood of being affected by climate change. Example: the spawning season occurs once a year over a brief period of time.</t>
  </si>
  <si>
    <t>Large temperature range. Species occurs in a wide range of temperatures (&gt;15oC), or is found across 3 or more provinces.</t>
  </si>
  <si>
    <t>Moderate temperature range. Species occurs in a moderately wide range of temperatures (10-15oC), or is found across 2 provinces.</t>
  </si>
  <si>
    <t>Species occurs in a moderately narrow range of temperatures (5-10oC), or is found within one province but has a variable depth distribution.</t>
  </si>
  <si>
    <t>Very limited temperature range. Species occurs in a narrow range of temperatures (&lt;5oC), or is found within one province and has a limited depth distribution (i.e., depth range is &lt;100 m).</t>
  </si>
  <si>
    <t>Sensitive taxa are taxa that consistently show negative effects from ocean acidification, such as hard corals, mollusks, calcified algae, and echinoderms (Kroeker et al. 2013).</t>
  </si>
  <si>
    <t>Stock either does not use sensitive taxa, or is expected to respond positively to ocean acidification. The stock does not utilize sensitive taxa for food or habitat. Species expected to respond positively to ocean acidification should be scored as low.</t>
  </si>
  <si>
    <t>Stock is somewhat reliant on sensitive taxa. The stock utilizes sensitive taxa as either food or habitat, but can switch to non-sensitive taxa when necessary. This can include omnivores and species that prefer coral habitats but can utilize any rigid structure.</t>
  </si>
  <si>
    <t>Stock is reliant on sensitive taxa. The stock is dependent on sensitive taxa for either food or habitat (i.e., cannot switch to a non-sensitive alternative).</t>
  </si>
  <si>
    <t>Stock is a sensitive taxa. The stock is a sensitive taxa (such as hard corals, mollusks, calcified algae, and echinoderms) that have been shown to have a consistent negative impact of OA on survival.</t>
  </si>
  <si>
    <t xml:space="preserve">Multiple proxies may be used to inform the final score, but the accuracy and precision of the different proxies should be considered. </t>
  </si>
  <si>
    <t>Maximum growth rate (rmax): &gt; 0.50
von Bertalanffy K: &gt; 0.25
Age at maturity: &lt; 2 yrs
Maximum age: &lt; 10 yrs
Natural mortality (M): &gt; 0.50
Maximum length: &lt; 55 cm</t>
  </si>
  <si>
    <t>Maximum growth rate (rmax): 0.16 - 0.50
von Bertalanffy K: 0.16 - 0.25
Age at maturity: 2 - 3 yrs
Maximum age: 11 - 15 yrs
Natural mortality (M): 0.31 - 0.50
Maximum length: 55 - 85 cm</t>
  </si>
  <si>
    <t>Maximum growth rate (rmax): 0.05 - 0.15
von Bertalanffy K: 0.11 - 0.15
Age at maturity: 4 - 5 yrs
Maximum age: 15 - 25 yrs
Natural mortality (M): 0.21 - 0.30
Maximum length: 85 - 150 cm</t>
  </si>
  <si>
    <t>Maximum growth rate (rmax): &lt; 0.05
von Bertalanffy K: &lt;= 0.10
Age at maturity: &gt; 5 yrs
Maximum age: &gt; 25 yrs
Natural mortality (M): &lt; 0.2
Maximum length: &gt; 150 cm</t>
  </si>
  <si>
    <t xml:space="preserve">If a direct measure of biomass is not available, biomass proxies (such as survey indices or spawning stock biomass) may be used. </t>
  </si>
  <si>
    <t>B/BMSY ≥ 1.2 (or proxy)</t>
  </si>
  <si>
    <t>B/BMSY ≥ 0.8 but &lt; 1.2 (or proxy)</t>
  </si>
  <si>
    <t>B/BMSY ≥ 0.5 but &lt; 0.8 (or proxy)</t>
  </si>
  <si>
    <t>B/BMSY &lt; 0.5 (or any stock below &lt;10,000 mature individuals)</t>
  </si>
  <si>
    <t>Example of stressors the stock may be experiencing:
•	The habitat on which the stock depends is degraded. Examples include anthropogenic effects or changes to freshwater input, stratification, storm intensity, and hypoxia.
•	The stock is currently exposed to detrimental levels of pollution (chemical and/or nutrient).
•	The stock has experienced a known increase in parasites, disease, or harmful algal bloom exposure.
•	The stock has experienced a detrimental impact due to a change in the food web. Examples include increases in the abundance of predators or competitors, or the introduction of an invasive species that negatively impacts the stock. Do not include changes to prey here as they are covered under the “prey specificity” attribute.</t>
  </si>
  <si>
    <t>Stock is experiencing no known stress other than fishing. Stock is experiencing no more than one known stressor.</t>
  </si>
  <si>
    <t>Stock is experiencing limited stress other than fishing. Stock is experiencing no more than two known stressors.</t>
  </si>
  <si>
    <t>Stock is experiencing moderate stress other than fishing. Stock is experiencing no more than three known stressors.</t>
  </si>
  <si>
    <t>Stock is experiencing high stress other than fishing. Stock is experiencing four or more known stressors.</t>
  </si>
  <si>
    <t>Final Exposure Score</t>
  </si>
  <si>
    <t>Final Sensitivity Score</t>
  </si>
  <si>
    <t>Exposure Factors</t>
  </si>
  <si>
    <t>No Data. No information to base an attribute score on. Very little is known about the
species or related species and there is no basis for forming an expert opinion.</t>
  </si>
  <si>
    <t>Expert Judgment. The attribute score reflects the expert judgment of the reviewer and is based on their general knowledge of the species, or other related species, and their relative role in the ecosystem.</t>
  </si>
  <si>
    <t>Limited Data. The score is based on data which has a higher degree of uncertainty. The data used to score the attribute may be based on related or similar species, come from outside the study area, or the reliability of the source may be limited.</t>
  </si>
  <si>
    <t>Adequate Data. The score is based on data which have been observed, modeled or empirically measured for the species in question and comes from a reputable source.</t>
  </si>
  <si>
    <t>Mean Ocean Surface Temperature</t>
  </si>
  <si>
    <t>Mean Ocean Surface Salinity</t>
  </si>
  <si>
    <t>Mean Air Temperature</t>
  </si>
  <si>
    <t>Mean Precipitation</t>
  </si>
  <si>
    <t>Mean Ocean pH</t>
  </si>
  <si>
    <t>Variability in Air Temperature</t>
  </si>
  <si>
    <t>Variability in Precipitation</t>
  </si>
  <si>
    <t>Variability in pH</t>
  </si>
  <si>
    <t>Sea Level Rise</t>
  </si>
  <si>
    <t>Ocean Currents</t>
  </si>
  <si>
    <t>Sensitivity</t>
  </si>
  <si>
    <t>Exposure</t>
  </si>
  <si>
    <t>Sensitivity Data Quality</t>
  </si>
  <si>
    <t>Storm Severity</t>
  </si>
  <si>
    <t>Storm Frequency</t>
  </si>
  <si>
    <t>Variability in Dissolved Oxygen Content</t>
  </si>
  <si>
    <t>Turbidity</t>
  </si>
  <si>
    <t>Wave Action / Coastal Erosion</t>
  </si>
  <si>
    <t>12-16</t>
  </si>
  <si>
    <t>8-9</t>
  </si>
  <si>
    <t>4-6</t>
  </si>
  <si>
    <t>1-3</t>
  </si>
  <si>
    <t>Directional Effect of Climate Change</t>
  </si>
  <si>
    <t>Directional Effect of Climate Change Score</t>
  </si>
  <si>
    <t>Negative - negatively affected by climate change</t>
  </si>
  <si>
    <t>Potential for Distribution Change</t>
  </si>
  <si>
    <t>No Data. No information to base an attribute score on. Very little is known about the species or related species and there is no basis for forming an expert opinion.</t>
  </si>
  <si>
    <t>Species</t>
  </si>
  <si>
    <t>Score</t>
  </si>
  <si>
    <t>#</t>
  </si>
  <si>
    <t>Species 2</t>
  </si>
  <si>
    <t>Species 3</t>
  </si>
  <si>
    <t>Species 4</t>
  </si>
  <si>
    <t>Species 5</t>
  </si>
  <si>
    <t>Species 6</t>
  </si>
  <si>
    <t>Species 7</t>
  </si>
  <si>
    <t>Species 8</t>
  </si>
  <si>
    <t>Species 9</t>
  </si>
  <si>
    <t>Species 10</t>
  </si>
  <si>
    <t>Species 11</t>
  </si>
  <si>
    <t>Species 12</t>
  </si>
  <si>
    <t>Species 13</t>
  </si>
  <si>
    <t>Species 14</t>
  </si>
  <si>
    <t>Species 15</t>
  </si>
  <si>
    <t>Species 16</t>
  </si>
  <si>
    <t>Species 17</t>
  </si>
  <si>
    <t>Species 18</t>
  </si>
  <si>
    <t>Species 19</t>
  </si>
  <si>
    <t>Species 20</t>
  </si>
  <si>
    <t>Species 21</t>
  </si>
  <si>
    <t>Species 22</t>
  </si>
  <si>
    <t>Species 23</t>
  </si>
  <si>
    <t>Species 24</t>
  </si>
  <si>
    <t>Species 25</t>
  </si>
  <si>
    <t>Species 26</t>
  </si>
  <si>
    <t>Species 27</t>
  </si>
  <si>
    <t>Species 28</t>
  </si>
  <si>
    <t>Species 29</t>
  </si>
  <si>
    <t>Species 30</t>
  </si>
  <si>
    <t>Species 31</t>
  </si>
  <si>
    <t>Species 32</t>
  </si>
  <si>
    <t>Species 33</t>
  </si>
  <si>
    <t>Species 34</t>
  </si>
  <si>
    <t>Species 35</t>
  </si>
  <si>
    <t>Species 36</t>
  </si>
  <si>
    <t>Species 37</t>
  </si>
  <si>
    <t>Species 38</t>
  </si>
  <si>
    <t>Species 39</t>
  </si>
  <si>
    <t>Species 40</t>
  </si>
  <si>
    <t>Species 41</t>
  </si>
  <si>
    <t>Species 42</t>
  </si>
  <si>
    <t>Species 43</t>
  </si>
  <si>
    <t>Species 44</t>
  </si>
  <si>
    <t>Species 45</t>
  </si>
  <si>
    <t>Species 46</t>
  </si>
  <si>
    <t>Species 47</t>
  </si>
  <si>
    <t>Species 48</t>
  </si>
  <si>
    <t>Species 49</t>
  </si>
  <si>
    <t>Species 50</t>
  </si>
  <si>
    <t>Potential for Distribution Shift Score</t>
  </si>
  <si>
    <t xml:space="preserve">Species 1 </t>
  </si>
  <si>
    <t>Habitat Specificity (Flipped)</t>
  </si>
  <si>
    <t>Dispersal of Early Life Stages (Flipped)</t>
  </si>
  <si>
    <t>Adult Mobility (Flipped)</t>
  </si>
  <si>
    <t>Sensitivity Data Quality Score</t>
  </si>
  <si>
    <t xml:space="preserve">The Climate Vulnerability Assessment (CVA) tool combines the exposure of a species to climate change and the sensitivity of a species to climate change stressors to estimate an overall vulnerability of the species to climate change. </t>
  </si>
  <si>
    <t>For questions: Contact Willow Battista (wbattista@edf.org)</t>
  </si>
  <si>
    <t>Each step for the CVA is color coded to a tab within the excel spreadsheet</t>
  </si>
  <si>
    <t>Steps</t>
  </si>
  <si>
    <t>Provinces for "Sensitivity to Temperature" sensitivity attribute.</t>
  </si>
  <si>
    <t>On the "CVA results and graph" tab:</t>
  </si>
  <si>
    <t xml:space="preserve">1. Vulnerability Score: graphs the overall vulnerability score of each species as a multiplication of its exposure and sensitivity scores. </t>
  </si>
  <si>
    <t>Neutral - neutrally affected by climate change.</t>
  </si>
  <si>
    <t>Positive - positively affected by climate change.</t>
  </si>
  <si>
    <t>Magnitude of Change Factor</t>
  </si>
  <si>
    <t>Upwelling / Mixing Intensity</t>
  </si>
  <si>
    <t>Variability in Ocean Surface Temperature</t>
  </si>
  <si>
    <t>Dissolved Oxygen Content</t>
  </si>
  <si>
    <t>Upwelling / Mixing Duration</t>
  </si>
  <si>
    <t>Upwelling / Mixing Timing</t>
  </si>
  <si>
    <t>Variability in Ocean Surface Salinity</t>
  </si>
  <si>
    <t>Ice Melt</t>
  </si>
  <si>
    <t>2. Directional Effect of Climate Change: graphs the directional effect of climate change score for each species.</t>
  </si>
  <si>
    <t>3. Potential for Distribution Change: graphs the potential for distribution change (low to very high) for each species.</t>
  </si>
  <si>
    <r>
      <t xml:space="preserve">1. On the </t>
    </r>
    <r>
      <rPr>
        <b/>
        <sz val="12"/>
        <color theme="1"/>
        <rFont val="Calibri"/>
        <family val="2"/>
        <scheme val="minor"/>
      </rPr>
      <t>Species tab</t>
    </r>
    <r>
      <rPr>
        <sz val="12"/>
        <color theme="1"/>
        <rFont val="Calibri"/>
        <family val="2"/>
        <scheme val="minor"/>
      </rPr>
      <t xml:space="preserve">, list the species latin name and common name for all species of interest. </t>
    </r>
    <r>
      <rPr>
        <sz val="12"/>
        <color indexed="8"/>
        <rFont val="Calibri"/>
        <family val="2"/>
      </rPr>
      <t xml:space="preserve">This will populate the species name into the CVA analysis and results spreadsheet. </t>
    </r>
  </si>
  <si>
    <t xml:space="preserve">At this time you can 1) score the data collected for sensitivity attributes and exposure factors, based on the guidance provided on a ranking system of 1-4, 2)  score the directional effect of climate change as negative (-1), neutral (0), or positive (1) for the species due to the attribute or factor 3) score the data source in the column provided for data quality. </t>
  </si>
  <si>
    <r>
      <t>4. Use the</t>
    </r>
    <r>
      <rPr>
        <b/>
        <sz val="11"/>
        <color theme="1"/>
        <rFont val="Calibri"/>
        <family val="2"/>
        <scheme val="minor"/>
      </rPr>
      <t xml:space="preserve"> CVA results and graph</t>
    </r>
    <r>
      <rPr>
        <sz val="11"/>
        <color theme="1"/>
        <rFont val="Calibri"/>
        <family val="2"/>
        <scheme val="minor"/>
      </rPr>
      <t xml:space="preserve"> </t>
    </r>
    <r>
      <rPr>
        <b/>
        <sz val="11"/>
        <color theme="1"/>
        <rFont val="Calibri"/>
        <family val="2"/>
        <scheme val="minor"/>
      </rPr>
      <t>tab</t>
    </r>
    <r>
      <rPr>
        <sz val="11"/>
        <color theme="1"/>
        <rFont val="Calibri"/>
        <family val="2"/>
        <scheme val="minor"/>
      </rPr>
      <t xml:space="preserve"> to compare the exposure, sensitivity and vulnerability scores and graphs.</t>
    </r>
  </si>
  <si>
    <t>Transfer the collected data and source information into the CVA analysis spreadsheet, note that the species enter into the species tab have already been added to the analysis. Data for each species can be added and scored by you at this time.</t>
  </si>
  <si>
    <t xml:space="preserve"> </t>
  </si>
  <si>
    <t>Factor Score</t>
  </si>
  <si>
    <t>Primer</t>
  </si>
  <si>
    <t>The distribution of this species has little or no overlap with the magnitude of change in storm severity expected in this system.</t>
  </si>
  <si>
    <t>The distribution of this species has moderate overlap with the magnitude of change in storm severity expected in this system.</t>
  </si>
  <si>
    <t>The distribution of this species has high overlap with the magnitude of change in storm severity expected in this system.</t>
  </si>
  <si>
    <t>The distribution of this species has very high overlap with the magnitude of change in storm severity expected in this system.</t>
  </si>
  <si>
    <t>The distribution of this species has very high overlap with the magnitude of change in mean precipitation expected in this system.</t>
  </si>
  <si>
    <t>The distribution of this species has high overlap with the magnitude of change in mean precipitation expected in this system.</t>
  </si>
  <si>
    <t>The distribution of this species has moderate overlap with the magnitude of change in mean precipitation expected in this system.</t>
  </si>
  <si>
    <t>The distribution of this species has little or no overlap with the magnitude of change in mean precipitation expected in this system.</t>
  </si>
  <si>
    <t>The distribution of this species has very high overlap with the magnitude of change in storm frequency expected in this system.</t>
  </si>
  <si>
    <t>The distribution of this species has high overlap with the magnitude of change in storm frequency expected in this system.</t>
  </si>
  <si>
    <t>The distribution of this species has moderate overlap with the magnitude of change in storm frequency expected in this system.</t>
  </si>
  <si>
    <t>The distribution of this species has little or no overlap with the magnitude of change in storm frequency expected in this system.</t>
  </si>
  <si>
    <t>The distribution of this species has very high overlap with the magnitude of change in wave action / coastal erosion expected in this system.</t>
  </si>
  <si>
    <t>The distribution of this species has high overlap with the magnitude of change in wave action / coastal erosion expected in this system.</t>
  </si>
  <si>
    <t>The distribution of this species has moderate overlap with the magnitude of change in wave action / coastal erosion expected in this system.</t>
  </si>
  <si>
    <t>The distribution of this species has little or no overlap with the magnitude of change in wave action / coastal erosion expected in this system.</t>
  </si>
  <si>
    <t>The distribution of this species has very high overlap with the magnitude of change in variability in precipitation expected in this system.</t>
  </si>
  <si>
    <t>The distribution of this species has high overlap with the magnitude of change in variability in precipitation expected in this system.</t>
  </si>
  <si>
    <t>The distribution of this species has moderate overlap with the magnitude of change in variability in precipitation expected in this system.</t>
  </si>
  <si>
    <t>The distribution of this species has little or no overlap with the magnitude of change in variability in precipitation expected in this system.</t>
  </si>
  <si>
    <t>The distribution of this species has very high overlap with the magnitude of change in upwelling / mixing intensity expected in this system.</t>
  </si>
  <si>
    <t>The distribution of this species has high overlap with the magnitude of change in upwelling / mixing intensity expected in this system.</t>
  </si>
  <si>
    <t>The distribution of this species has moderate overlap with the magnitude of change in upwelling / mixing intensity expected in this system.</t>
  </si>
  <si>
    <t>The distribution of this species has little or no overlap with the magnitude of change in upwelling / mixing intensity expected in this system.</t>
  </si>
  <si>
    <t>The distribution of this species has very high overlap with the magnitude of change in ocean currents expected in this system.</t>
  </si>
  <si>
    <t>The distribution of this species has high overlap with the magnitude of change in ocean currents expected in this system.</t>
  </si>
  <si>
    <t>The distribution of this species has moderate overlap with the magnitude of change in ocean currents expected in this system.</t>
  </si>
  <si>
    <t>The distribution of this species has little or no overlap with the magnitude of change in ocean currents expected in this system.</t>
  </si>
  <si>
    <t>The distribution of this species has very high overlap with the magnitude of change in upwelling / mixing duration expected in this system.</t>
  </si>
  <si>
    <t>The distribution of this species has high overlap with the magnitude of change in upwelling / mixing duration expected in this system.</t>
  </si>
  <si>
    <t>The distribution of this species has moderate overlap with the magnitude of change in upwelling / mixing duration expected in this system.</t>
  </si>
  <si>
    <t>The distribution of this species has little or no overlap with the magnitude of change in upwelling / mixing duration expected in this system.</t>
  </si>
  <si>
    <t>The distribution of this species has very high overlap with the magnitude of change in upwelling / mixing timing expected in this system.</t>
  </si>
  <si>
    <t>The distribution of this species has high overlap with the magnitude of change in upwelling / mixing timing expected in this system.</t>
  </si>
  <si>
    <t>The distribution of this species has moderate overlap with the magnitude of change in upwelling / mixing timing expected in this system.</t>
  </si>
  <si>
    <t>The distribution of this species has little or no overlap with the magnitude of change in upwelling / mixing timing expected in this system.</t>
  </si>
  <si>
    <t>The distribution of this species has very high overlap with the magnitude of change in turbidity expected in this system.</t>
  </si>
  <si>
    <t>The distribution of this species has high overlap with the magnitude of change in turbidity expected in this system.</t>
  </si>
  <si>
    <t>The distribution of this species has moderate overlap with the magnitude of change in turbidity expected in this system.</t>
  </si>
  <si>
    <t>The distribution of this species has little or no overlap with the magnitude of change in turbidity expected in this system.</t>
  </si>
  <si>
    <t>The distribution of this species has very high overlap with the magnitude of change in interannual ocean patterns expected in this system.</t>
  </si>
  <si>
    <t>The distribution of this species has high overlap with the magnitude of change in interannual ocean patterns expected in this system.</t>
  </si>
  <si>
    <t>The distribution of this species has moderate overlap with the magnitude of change in interannual ocean patterns expected in this system.</t>
  </si>
  <si>
    <t>The distribution of this species has little or no overlap with the magnitude of change in interannual ocean patterns expected in this system.</t>
  </si>
  <si>
    <t>The distribution of this species has very high overlap with the magnitude of change in mean ocean surface temperature expected in this system.</t>
  </si>
  <si>
    <t>The distribution of this species has high overlap with the magnitude of change in mean ocean surface temperature expected in this system.</t>
  </si>
  <si>
    <t>The distribution of this species has moderate overlap with the magnitude of change in mean ocean surface temperature expected in this system.</t>
  </si>
  <si>
    <t>The distribution of this species has little or no overlap with the magnitude of change in mean ocean surface temperature expected in this system.</t>
  </si>
  <si>
    <t>The distribution of this species has very high overlap with the magnitude of change in variability in ocean surface temperature expected in this system.</t>
  </si>
  <si>
    <t>The distribution of this species has high overlap with the magnitude of change in variability in ocean surface temperature expected in this system.</t>
  </si>
  <si>
    <t>The distribution of this species has moderate overlap with the magnitude of change in variability in ocean surface temperature expected in this system.</t>
  </si>
  <si>
    <t>The distribution of this species has little or no overlap with the magnitude of change in variability in ocean surface temperature expected in this system.</t>
  </si>
  <si>
    <t>The distribution of this species has very high overlap with the magnitude of change in mean air temperature expected in this system.</t>
  </si>
  <si>
    <t>The distribution of this species has high overlap with the magnitude of change in mean air temperature expected in this system.</t>
  </si>
  <si>
    <t>The distribution of this species has moderate overlap with the magnitude of change in mean air temperature expected in this system.</t>
  </si>
  <si>
    <t>The distribution of this species has little or no overlap with the magnitude of change in mean air temperature expected in this system.</t>
  </si>
  <si>
    <t>The distribution of this species has very high overlap with the magnitude of change in variability in air temperature expected in this system.</t>
  </si>
  <si>
    <t>The distribution of this species has high overlap with the magnitude of change in variability in air temperature expected in this system.</t>
  </si>
  <si>
    <t>The distribution of this species has moderate overlap with the magnitude of change in variability in air temperature expected in this system.</t>
  </si>
  <si>
    <t>The distribution of this species has little or no overlap with the magnitude of change in variability in air temperature expected in this system.</t>
  </si>
  <si>
    <t>The distribution of this species has very high overlap with the magnitude of change in mean ocean pH expected in this system.</t>
  </si>
  <si>
    <t>The distribution of this species has high overlap with the magnitude of change in mean ocean pH expected in this system.</t>
  </si>
  <si>
    <t>The distribution of this species has moderate overlap with the magnitude of change in mean ocean pH expected in this system.</t>
  </si>
  <si>
    <t>The distribution of this species has little or no overlap with the magnitude of change in mean ocean pH expected in this system.</t>
  </si>
  <si>
    <t>The distribution of this species has very high overlap with the magnitude of change in mean ocean surface salinity expected in this system.</t>
  </si>
  <si>
    <t>The distribution of this species has high overlap with the magnitude of change in mean ocean surface salinity expected in this system.</t>
  </si>
  <si>
    <t>The distribution of this species has moderate overlap with the magnitude of change in mean ocean surface salinity expected in this system.</t>
  </si>
  <si>
    <t>The distribution of this species has little or no overlap with the magnitude of change in mean ocean surface salinity expected in this system.</t>
  </si>
  <si>
    <t>The distribution of this species has very high overlap with the magnitude of change in dissolved oxygen content expected in this system.</t>
  </si>
  <si>
    <t>The distribution of this species has high overlap with the magnitude of change in dissolved oxygen content expected in this system.</t>
  </si>
  <si>
    <t>The distribution of this species has moderate overlap with the magnitude of change in dissolved oxygen content expected in this system.</t>
  </si>
  <si>
    <t>The distribution of this species has little or no overlap with the magnitude of change in dissolved oxygen content expected in this system.</t>
  </si>
  <si>
    <t>The distribution of this species has very high overlap with the magnitude of change in variability in dissolved oxygen content expected in this system.</t>
  </si>
  <si>
    <t>The distribution of this species has high overlap with the magnitude of change in variability in dissolved oxygen content expected in this system.</t>
  </si>
  <si>
    <t>The distribution of this species has moderate overlap with the magnitude of change in variability in dissolved oxygen content expected in this system.</t>
  </si>
  <si>
    <t>The distribution of this species has little or no overlap with the magnitude of change in variability in dissolved oxygen content expected in this system.</t>
  </si>
  <si>
    <t>The distribution of this species has very high overlap with the magnitude of change in variability in ocean pH expected in this system.</t>
  </si>
  <si>
    <t>The distribution of this species has high overlap with the magnitude of change in variability in ocean pH expected in this system.</t>
  </si>
  <si>
    <t>The distribution of this species has moderate overlap with the magnitude of change in variability in ocean pH expected in this system.</t>
  </si>
  <si>
    <t>The distribution of this species has little or no overlap with the magnitude of change in variability in ocean pH expected in this system.</t>
  </si>
  <si>
    <t>The distribution of this species has very high overlap with the magnitude of change in variability in ocean surface salinity expected in this system.</t>
  </si>
  <si>
    <t>The distribution of this species has high overlap with the magnitude of change in variability in ocean surface salinity expected in this system.</t>
  </si>
  <si>
    <t>The distribution of this species has moderate overlap with the magnitude of change in variability in ocean surface salinity expected in this system.</t>
  </si>
  <si>
    <t>The distribution of this species has little or no overlap with the magnitude of change in variability in ocean surface salinity expected in this system.</t>
  </si>
  <si>
    <t>The distribution of this species has very high overlap with the magnitude of change in sea level rise expected in this system.</t>
  </si>
  <si>
    <t>The distribution of this species has high overlap with the magnitude of change in sea level rise expected in this system.</t>
  </si>
  <si>
    <t>The distribution of this species has moderate overlap with the magnitude of change in sea level rise expected in this system.</t>
  </si>
  <si>
    <t>The distribution of this species has little or no overlap with the magnitude of change in sea level rise expected in this system.</t>
  </si>
  <si>
    <t>The distribution of this species has very high overlap with the magnitude of change in ice melt expected in this system.</t>
  </si>
  <si>
    <t>The distribution of this species has high overlap with the magnitude of change in ice melt expected in this system.</t>
  </si>
  <si>
    <t>The distribution of this species has moderate overlap with the magnitude of change in ice melt expected in this system.</t>
  </si>
  <si>
    <t>The distribution of this species has little or no overlap with the magnitude of change in ice melt expected in this system.</t>
  </si>
  <si>
    <t>Average ocean surface temperature is increasing globally, but different regions are experiencing different rates of change. In general, areas further from the equator are seeing relatively more extreme changes, as are areas influenced by the increasing strength and seasonal persistence of warm water boundary currents.</t>
  </si>
  <si>
    <t>Ocean surface salinity is related to ocean temperature, and cycles of evaporation, precipitation, and runoff from rivers. Areas that are warming are expected to also become more saline, but this may be buffered if there are increases in freshwater input from rainfall. Changes in salinity may be paticularly pronounced in transitional habitats like mangroves and saltmarshes.</t>
  </si>
  <si>
    <t xml:space="preserve">Air temperature is rising globally, and will contintue to do so over the next 50 years. However, some regions are seeing more extreme temperature rises than others. Generally, temperatures near land masses are warming faster than temperatures over the open ocean, and temperatures near the poles are seeing more extreme changes than those near the equator.                                                                                                                                                             </t>
  </si>
  <si>
    <t xml:space="preserve">Patterns of precipitation are changing in response to climate warming, with effects on ocean surface salinity and patterns of freshwater runoff into coastal ecosystems. Many parts of the world including equatorial and high latitude regions are expected to see increased precipitation as the atmosphere warms and can hold more water vapour. By contrast, some mid-latitude regions are expected to see lower precipitation and increased drought intensity. </t>
  </si>
  <si>
    <t xml:space="preserve">Increases in carbon dioxide in the atmosphere are absorbed into the oceans, making them more acidic. This changes the ability of calcifying organisms (e.g. coral, shellfish, moluscs) to produce their exoskeletons. Areas from the equator to mid-latitudes are acidifying, and places that used to provide optimal conditions for calcifying organisms to thrive such as coral reefs are expected to become less suitable in the future. Areas near the poles may become completely unsuitable.  </t>
  </si>
  <si>
    <t>Ocean surface temperature variability refers to how much temperatures fluctuate around the average. This can include how extreme the highest or lowest temperature values are compared to what is considered "normal". Events such as strong seasonal patterns and marine heatwaves can contribute to high temperature variability. Variability in ocean surface temperature can affect the types of organisms that can live in an area, with increasing variability meaning that organisms with narrow thermal tolerances cannot survive.</t>
  </si>
  <si>
    <t>Ocean surface salinity variability refers to how much salinity values fluctuate around the average. This can include how extreme the highest or lowest salinity values are compared to what is considered "normal". Greater variability in tidal mixing, precipitation run off, or changes in currents that bring hyper/hyposaline water massess might affect the future variablity of surface salinity values. Variability in ocean surface salinities can affect the types of organisms that can live in an area, with increasing variability meaning that organisms with narrow salinity tolerances cannot survive.</t>
  </si>
  <si>
    <t>Air temperature variability refers to how much temperatures fluctuate around the average. This can include how extreme the highest or lowest temperature values are compared to what is considered "normal". Events such as heatwaves can contribute to high temperature variability. Variability in air temperature can affect the types of organisms that can live in an area, with increasing variability meaning that organisms with narrow thermal tolerances cannot survive.</t>
  </si>
  <si>
    <t>Precipitation variability refers to how much precipitation fluctuates around the average. This can include how extreme the highest or lowest precipitation values are compared to what is considered "normal". Events such as large storms or monsoons can contribute to high precipitaion variability, as can switches between drought and flood states. Variability in precipitation can affect the types of organisms that can live in an area, with increasing variability meaning that organisms with narrow tolerances for changes in precipitation cannot survive.</t>
  </si>
  <si>
    <t>pH variability refers to how much ocean acidity fluctuates around the average. This can include how extreme the highest or lowest pH values are compared to what is considered "normal". Variability in pH can affect the types of organisms that can live in an area, with increasing variability meaning that organisms with narrow thresholds cannot survive.</t>
  </si>
  <si>
    <t>Global sea levels are rising, but not all regions or habitats will experience the same rises or be impacted in the same way. Tidal systems may see more extreme sea level rises, and shallow water ecosystems such as wetlands, estuaries and seagrass meadows will be most heavily impacted.</t>
  </si>
  <si>
    <t>Ocean currents are conveyor belts transporting relatively warm and cool water around the globe. Patterns of heating in the ocean are expected to decrease the strength of some large poleward-flowing currents, while patterns of wind intensification are expected to increase the flow of others. Tidal currents are expected to change less in response to climate, while nearshore currents and wind-driven eddies associated with gyres may change more, although there is uncertainty regarding these changes in many systems.</t>
  </si>
  <si>
    <t>Storms are influenced by the amount of heat in the top part of the ocean, and patterns of windflow. An increase in storm severity can relate to both how severe the average storm is (e.g. amount of rain, wind, hail etc in a 'normal' storm), or the occurrence of "extreme" storms like cyclones, hurricanes and tornados. There is increasing evidence that large storms are becoming more severe under climate change, although there remains some uncertainty.</t>
  </si>
  <si>
    <t>Storms are influenced by the amount of heat in the top part of the ocean, and patterns of windflow. An increase in storm frequency can relate to increases in the frequency of all storms, and increases in the frequency of "extreme" storms like cyclones, hurricanes and tornados. There is some evidence that large storms are becoming more frequent under climate change, although there remains some uncertainty.</t>
  </si>
  <si>
    <t>Upwelling occurs where cold, nutrient-rich waters are pushed to the ocean's surface. Signs of upwelling include colder surface waters, and increased biological productivity including high densities of phytoplankton, fish and birds. The timing of upwelling events (e.g. the date upwelling starts or ends) is important for species that arrive seasonally to feed or breed in the system.</t>
  </si>
  <si>
    <t>Upwelling occurs where cold, nutrient-rich waters are pushed to the ocean's surface. Signs of upwelling include colder surface waters, and increased biological productivity including phytoplankton, fish and birds. In general, increases in spring upwelling are expected to become more intense at boundary currents under climate change.</t>
  </si>
  <si>
    <t>Turbidity occurs where sediment becomes suspended in the water column, reducing the ability of light to penetrate beneah the surface. Turbidity might be expected to increase in systems where there are increases in rainfall and runoff from rivers into coastal areas, where there are increases in storm frequency or severity that increase erosion, or where there are changes in nutrient load that promote algal blooms.</t>
  </si>
  <si>
    <t xml:space="preserve">Coastal areas are naturally eroded by wave action. An increase in the frequency and intensity of extreme storms coupled with sea level rise is predicted to increase the pace at which this erosion occurs in some systems. Low-lying areas that are exposed to strong wave action and that have softer sediments may experience increasingly extreme effects of coastal erosion under climate change.  </t>
  </si>
  <si>
    <t>We expect to see little or no change in mean ocean surface temperature in this system in the next 50 years compared to the past 50 years.</t>
  </si>
  <si>
    <t>We expect mean ocean surface temperature in the next 50 years to be noticeably different than average temperatures in the past 50 years. We expect to see more years in the next 50 years with higher ocean surface temperatures than were ever recorded in the past 50 years.</t>
  </si>
  <si>
    <t>We expect mean ocean surface temperatures in the next 50 years to be very different than intensity in the past 50 years. Mean ocean surface temperatures that were extreme in the past 50 years will no longer be unusual and 10-15% of years will see temperatures more or less intense than had ever been seen by the past 50 years.</t>
  </si>
  <si>
    <t>We expect to see little or no change in mean ocean surface salinity in this system in the next 50 years compared to the past 50 years.</t>
  </si>
  <si>
    <t>We expect mean ocean surface salinity in the next 50 years to be noticeably different than average intensity in the past 50 years. We expect to see more years in the next 50 years with higher or lower salinities than were ever recorded in the past 50 years.</t>
  </si>
  <si>
    <t>We expect mean ocean surface salinity in the next 50 years to be very different than intensity in the past 50 years. Mean ocean surface salinities that were extreme in the past 50 years will no longer be unusual and 10-15% of years will see higher or lower salinities than had ever been seen in the past 50 years.</t>
  </si>
  <si>
    <t>We expect mean ocean surface salinity in the next 50 years to be extremely different than the intensity in the past 50 years. The average ocean surface salinity in the next 50 years will be like an extreme salinity in the past 50 years. More than 15% of years will see surfcae salinities that are higher or lower than were ever recorded in the past 50 years.</t>
  </si>
  <si>
    <t>We expect to see little or no change in mean air temperature in this system in the next 50 years compared to the past 50 years.</t>
  </si>
  <si>
    <t>We expect mean air temperature in the next 50 years to be noticeably different than mean air temperature in the past 50 years. We expect to see more years with higher tempratures than were ever recorded in the past 50 years.</t>
  </si>
  <si>
    <t>We expect mean air temperatures in the next 50 years to be very different than tempeatures in the past 50 years. Mean air temperatures that were extreme in the past 50 years will no longer be unusual and 10-15% of years will see higher temperatures than had ever been seen by the past 50 years.</t>
  </si>
  <si>
    <t>We expect air temperatures in the next 50 years to be extremely different than temperatures in the past 50 years. The average air temperature in the next 50 years will be like an extreme temperature in the past 50 years. More than 15% of years will see air temperatures that are higher than was ever recorded in the past 50 years.</t>
  </si>
  <si>
    <t>We expect to see little or no change in mean precipitation in this system in the next 50 years compared to the past 50 years.</t>
  </si>
  <si>
    <t xml:space="preserve">We expect mean precipitation in the next 50 yearsto be noticeably different than mean precipitation in the past 50 years. We expect to see more years with more or less precipitation than was ever recorded in the past 50 years. </t>
  </si>
  <si>
    <t>We expect mean precipitation in the next 50 years to be very different than precipitation in the past 50 years. Mean precipitation that was extreme in the past 50 years will no longer be unusual and 10-15% of years will see higher or lower precipitation than had ever been seen by the past 50 years.</t>
  </si>
  <si>
    <t>We expect precipitation in the next 50 years to be extremely different than precipitation in the past 50 years. The average annual precipitation in the next 50 years will be like an extreme year for precipitation in the past 50 years. More than 15% of years will see precipitation that is higher or lower than was ever recorded in the past 50 years.</t>
  </si>
  <si>
    <t>We expect to see little or no change in mean ocean pH in this system in the next 50 years compared to the past 50 years.</t>
  </si>
  <si>
    <t>We expect mean ocean pH in the next 50 years to be noticeably different than mean pH in the past 50 years. We expect to see more years in the next 50 years with lower pH than was ever recorded in the past 50 years.</t>
  </si>
  <si>
    <t>We expect mean ocean pH in the next 50 years to be very different than pH in the pas 50 years. Mean ocean pH that was extreme in the past 50 years will no longer be unusual and 10-15% of years will see lower pH than had ever been seen in the past 50 years.</t>
  </si>
  <si>
    <t>We expect pH in the next 50 years to be extremely different than pH in the past 50 years. The average pH in the next 50 years will be like an extreme pH in the past 50 years. More than 15% of years will see pH values that are lower than was ever recorded in the past 50 years.</t>
  </si>
  <si>
    <t>We expect to see little or no change in the variability of ocean surface temperature in this system in thenext 50 years compared to the past 50 years.</t>
  </si>
  <si>
    <t>We expect the variability of ocean surface temperature in the next 50 years to be noticeably different than variability in the past 50 years. We expect to see more years with a higher or lower range of ocean surface temperatures than was ever recorded in the past 50 years.</t>
  </si>
  <si>
    <t>We expect the variability of ocean temperature in the next 50 years to be very different than variability in the past 50 years. Variability in ocean temperatures that was extreme in the past 50 years will no longer be unusual and 10-15% of years will see higher or lower temperature ranges than had ever been seen in the past 50 years.</t>
  </si>
  <si>
    <t>We expect the variability of ocean temperatures in the next 50 years to be extremely different than variability in the past 50 years. Average variability in the next 50 years will be like extreme variability in the past 50 years. More than 15% of years will see higher or lower ranges of ocean temperature than were ever recorded in the past 50 years.</t>
  </si>
  <si>
    <t>We expect to see little or no change in th variability of ocean surface salinity in this system in the next 50 years compared to the past 50 years.</t>
  </si>
  <si>
    <t>We expect the variability of ocean surface salinity in the next 50 years to be noticeably different than variability in the past 50 years. We expect to see more years with a higher or lower range of salinity than was ever recorded in the past 50 years.</t>
  </si>
  <si>
    <t>We expect the variability of ocean salinity in the next 50 years to be very different than variability in the past 50 years. Variability in ocean salinities that was extreme in the past 50 years will no longer be unusual and 10-15% of years will see higher or lower salinity ranges than had ever been seen in the past 50 years.</t>
  </si>
  <si>
    <t>We expect to see little or no change in the variability of air temperature in this system in the next 50 years compared to the past 50 years.</t>
  </si>
  <si>
    <t>We expect the variability of air temperature in the next 50 years to be noticeably different than variability in the past 50 years. We expect to see more years with a higher or lower range of air temperatures than was ever recorded in the past 50 years.</t>
  </si>
  <si>
    <t>We expect the variability of air temperature in the next 50 years to be very different than variability in the past 50 years. Variability in air temperatures that was extreme in the past 50 years will no longer be unusual and 10-15% of years will see higher or lower air temperature ranges than had ever been seen in the past 50 years.</t>
  </si>
  <si>
    <t>We expect the variability of air temperatures in the next 50 years to be extremely different than variability in the past 50 years. Average variability in the next 50 years will be like extreme variability in the past 50 years. More than 15% of years will see higher or lower ranges of air temperature than were ever recorded in the past 50 years.</t>
  </si>
  <si>
    <t>We expect to see little or no change in the variability of precipitation in this system in the next 50 years compared to the past 50 years.</t>
  </si>
  <si>
    <t>We expect the variability of precipitation in the next 50 years to be noticeably different than variability in the past 50 years. We expect to see more years with a higher or lower range of precipitation values than was ever recorded in the past 50 years.</t>
  </si>
  <si>
    <t>We expect the variability of precipitation in the next 50 years to be very different than variability in the past 50 years. Variability in precipitation that was extreme in the past 50 years will no longer be unusual and 10-15% of years will see higher or lower precipitation ranges than had ever been seen in the past 50 years.</t>
  </si>
  <si>
    <t>We expect the variability of precipitation in the next 50 years to be extremely different than variability in the past 50 years. Average variability in the next 50 years will be like extreme variability in the past 50 years. More than 15% of years will see higher or lower ranges of precipitation than were ever recorded in the past 50 years.</t>
  </si>
  <si>
    <t>We expect the variability of pH in the next 50 years to be extremely different than variability in the past 50 years. Average variability in the next 50 years will be like extreme variability in the past 50 years. More than 15% of years will see higher or lower ranges of pH than were ever recorded in the past 50 years.</t>
  </si>
  <si>
    <t>We expect the variability of pH in the next 50 years to be very different than variability in the past 50 years. Variability in pH that was extreme in the  past 50 years will no longer be unusual and 10-15% of years will see higher or lower pH ranges than had ever been seen in the past 50 years.</t>
  </si>
  <si>
    <t>We expect the variability of pH in the next 50 years to be noticeably different than variability in the past 50 years. We expect to see more years with a higher or lower range of air temperatures than was ever recorded in the past 50 years.</t>
  </si>
  <si>
    <t>We expect to see little or no change in the variability of pH in this system in the next 50 years compared to the past 50 years.</t>
  </si>
  <si>
    <t>We expect to see little or no change in sea level in this system in the next 50 years compared to the past 50 years.</t>
  </si>
  <si>
    <t>We expect sea level in the next 50 years to be noticeably different than sea level in the past 50 years.</t>
  </si>
  <si>
    <t>We expect sea level in the next 50 years to be very different than sea level in the past 50 years. </t>
  </si>
  <si>
    <t>We expect sea level in the next 50 years to be extremely different than sea level in the past 50 years.</t>
  </si>
  <si>
    <t>We expect to see little or no change in ocean currents in this system in the next 50 years compared to the past 50 years.</t>
  </si>
  <si>
    <t>We expect ocean currents in the next 50 years to be noticeably different than ocean currents in the past 50 years. We expect to see more years with stronger or weaker ocean currents than were ever recorded in the past 50 years.</t>
  </si>
  <si>
    <t>We expect ocean currents in the next 50 years to be very different than in the past 50 years. Current flow that was considered extreme in the past 50 years will no longer be unusual and 10-15% of years will see stronger or weaker current flow than had ever been seen in the past 50 years.</t>
  </si>
  <si>
    <t>We expect occean currents in the next 50 years to be extremely different than  in the past 50 years. Patterns of current flow in the next 50 years will be like extreme patterns in the past 50 years. More than 15% of years will see stronger or weaker currents than were ever recorded in the past 50 years.</t>
  </si>
  <si>
    <t>We expect little to no change to average storm severity in this region in the next 50 years compared to the past 50 years.</t>
  </si>
  <si>
    <t>We expect the average storm in the next 50 years to be noticeably more severe than storms in the past 50 years. We expect to see more storms that are more severe than those ever recorded in the past 50 years.</t>
  </si>
  <si>
    <t>We expect average storms in the next 50 years to be much more severe than in the past 50 years. Storms that were considered extreme in the past 50 years will no longer be unusual and 10-15% of storms will be more severe than the most severe storms ever seen in the past 50 years.</t>
  </si>
  <si>
    <t>We expect average storm severity in the next 50 years to be extremely different than the past 50 years. We expect the average storm in the next 50 years to be similar to an extreme storm in the past 50 years. More than 15% of storms in the next 50 years will be more severe than the most severe storms ever seen in the past 50 years.</t>
  </si>
  <si>
    <t>We expect little to no change to the frequency of storms in the next 50 years compared to the past 50 years.</t>
  </si>
  <si>
    <t>We expect storms to occur noticeably more frequently in the next 50 years than they did in the past 50 years. We expect to see more years with more storms than were ever recorded in the past 50 years.</t>
  </si>
  <si>
    <t>We expect average storms in the next 50 years to be much more frequent than in the past 50 years. Years with nubers of storms that were considered extreme in the past 50 years will no longer be unusual and 10-15% of years will have more storms than the most storms ever seen in the past 50 years.</t>
  </si>
  <si>
    <t>We expect the frequency of storms in the next 50 years to be extremely different to the frequency in the past 50 years. More than 15% of years in the next 50 years will see more storms than were seen in any year in the past 50 years.</t>
  </si>
  <si>
    <t>We expect to see little or no change in the average amount of dissolved oxygen in this system in 2070 compared to 1970.</t>
  </si>
  <si>
    <t>We expect to see little or no change in the variability of dissolved oxygen in this system in 2070 compared to 1970.</t>
  </si>
  <si>
    <t>We expect average dissolved oxygen content in the next 50 years to be noticeably different from the past 50 years. We expect to see lower values of dissolved oxygen and/or more hypoxic events than were ever seen in the past 50 years.</t>
  </si>
  <si>
    <t>We expect the variability of dissolved oxygen content in the next 50 years to be noticeably different than variability in the past 50 years. We expect to see more years with a higher or lower range of dissolved oxygen content than was ever recorded in the past 50 years.</t>
  </si>
  <si>
    <t>We expect dissolved oxygen in the next 50 years to be very different from averages in the past 50 years. Dissolved oxygen concentrations that were extremely low in the past 50 years will no longer be unusual and 10-15% of days will have lower oxygen concentrations than the most extreme seen in the past 50 years.</t>
  </si>
  <si>
    <t>We expect the variability of dissolved oxygen content in the next 50 years to be very different than variability in the past 50 years. Variability in dissolved oxygen content that was extreme in the  past 50 years will no longer be unusual and 10-15% of years will see higher or lower ranges of dissolved oxygen content than had ever been seen in the past 50 years.</t>
  </si>
  <si>
    <t>We expect dissolved oxygen in the next 5 years to be extremely different from averages in the ast 50 years. Average dissolved oxygen concentrations will as low as extreme values in the past 50 years. More than 15% of values will be lower than the lowest ever seen in the past 50 years.</t>
  </si>
  <si>
    <t>We expect the variability of dissolved oxygen content in the next 50 years to be extremely different than variability in the past 50 years. Average variability in the next 50 years will be like extreme variability in the past 50 years. More than 15% of years will see higher or lower ranges of dissolved oxygen content than were ever recorded in the past 50 years.</t>
  </si>
  <si>
    <t>We expect to see little or no changein the duration of upwelling in this system in the next 50 years compared to the past 50 years</t>
  </si>
  <si>
    <t>We expect to see little or no changein the timing of upwelling in this system in the next 50 years compared to the past 50 years</t>
  </si>
  <si>
    <t>We expect the duration of upwelling in the 2070s to be noticeably different than the duration in the 1970s. We expect to see more years with shorter or longer upweling periods than were ever recorded by 1970 </t>
  </si>
  <si>
    <t>We expect the timing of upwelling in the next 50 years to be noticeably different than timing in the past 50 years. We expect to see more years in the next 50 years when upwelling is earlier or later than was ever recorded in the past 50 years</t>
  </si>
  <si>
    <t>We expect the duration of upwelling in the next 50 years to be very different than the duration in the past 50 years. Upwelling durations that were extreme in the past 50 years will no longer be unusual and 10-15% of years will see upwelling durations that are longer or shorter than those ever experienced in the past 50 years</t>
  </si>
  <si>
    <t>We expect the timing of upwelling in the next 50 years to be very different than the timing in the past 50 years. Timing that was considered extremely early or late in the past 50 years will no longer be unusual and 10-15% of years will see upwelling timing that is earlier or later than was ever recorded in the past 50 years</t>
  </si>
  <si>
    <t>We expect the duration of upwelling in the next 50 years to be extremely different than the duration in the past 50 years. The average upwelling duration in the next 50 years will be similar to an extreme year in the past 50 years. More than 15% of years will see upwelling durations that are longer or shorter than those ever experienced in the past 50 years</t>
  </si>
  <si>
    <t>We expect the timing of upwelling in thenext 50 years to be extremely different than the timing in the past 50 years. The average upwelling timing in the next 50 years will be as early or late as an extreme year in the past 50 years. More than 15% of years will see upwelling timing that is earlier or later than was ever recorded in the past 50 years</t>
  </si>
  <si>
    <t>We expect to see little or no change in the intensity of upwelling in this system in the next 50 years compared to the past 50 years</t>
  </si>
  <si>
    <t>We expect the average intensity of upwelling in the next 50 years to be noticeably different than average intensity in the past 50 years. We expect to see more years with more or less intense upwelling periods than were ever recorded in the past 50 years</t>
  </si>
  <si>
    <t>We expect the intensity of upwelling in the next 50 years to be very different than intensity in the past 50 years. Upwelling intensity that was extreme in the past 50 years will no longer be unusual and 10-15% of years will see upwelling that is more or less intense than had ever been seen in the past 50 years</t>
  </si>
  <si>
    <t>We expect the intensity of upwelling in the next 50 years to be extremely different than the intensity in the past 50 years. The average upwelling intensity in the next 50 years will be like an extreme upwelling event in the past 50 years. More than 15% of years will see upwelling events that are more or less intense than was ever recorded in the past 50 years</t>
  </si>
  <si>
    <t>We expect to see little or no change in turbidity in this system in the next 50 years compared to the past 50 years</t>
  </si>
  <si>
    <t>We expect average turbidity in the next 50 years to be noticeably different than turbidity in the past 50 years </t>
  </si>
  <si>
    <t xml:space="preserve">We expect average turbidity in the next 50 years to be very different than average turbidity in the past 50 years. Turbidity that was considered extreme in the past 50 years will no longer be unusual. </t>
  </si>
  <si>
    <t xml:space="preserve">We expect average turbidity in the next 50 years to be extremely different than average turbidity in the past 50 years. Turbidity that was considered extreme in the past 50 years will no longer be unusual. </t>
  </si>
  <si>
    <t>We expect to see little or no change in coastal erosion in this system in the next 50 years compared to the past 50 years</t>
  </si>
  <si>
    <t>We expect coastal erosion in the next 50 years to be noticeably different than in the past 50 years. We expect to see more years in the next 50 years when coastal erosion is more extreme than was ever recorded in the past 50 years</t>
  </si>
  <si>
    <t>We expect coastal erosion in the next 50 years to be very different than in the past 50 years. Coastal erosion that was considered extreme in the past 50 years will no longer be unusual and 10-15% of years will see erosion that is more extreme than was ever recorded in the past 50 years</t>
  </si>
  <si>
    <t>We expect coastal erosion in the next 50 years to be extremely different than the timing in the past 50 years. Coastal erosion in the next 50 years will be like an extreme year in the past 50 years. More than 15% of years will see coastal erosion that is more extreme than was ever recorded in the past 50 years</t>
  </si>
  <si>
    <t>Dissolved oxygen concentrations are expected to decline under climate change, leading to an increase in areas with too little oxygen to support most life forms, particularly in the oxygen minimum zone (~150-1000m). Signs of a decrease in dissolved oxygen content might include a decrease in the relative abundance of species with high oxygen requirements such as large finfish, and an increase in the relative abundance of species with low oxygen requirements such as algae and squid. Extreme hypoxic (low oxygen) or anoxic (no oxygen) events can result in mass stranding of dead fish on beaches.</t>
  </si>
  <si>
    <t>Variability in dissolved oxygen content determines the range of oxygen concentrations that species are required to cope with. A large increase in the variability of dissolved oxygen content could mean that species with narrow oxygen tolerance ranges are no longer be able to live in an area. A large decrease in variability would mean that only species that have specialised oxygen requirements can persist.</t>
  </si>
  <si>
    <t>Upwelling occurs where cold, nutrient-rich waters are pushed to the ocean's surface. Signs of upwelling include colder surface waters, and increased biological productivity including high densities of phytoplankton, fish and birds. The duration of upwelling events within a season or year can affect the total amount of nutrients available in the system and the amount of time that migratory animals spend in an area</t>
  </si>
  <si>
    <t xml:space="preserve">Ocean climate varies at multiple timescales. ENSO is a cycle of alternating warm (El Nino) and cool (La Nina) periods that affects year-to-year global weather patterns, and the Pacific Decadal Oscillation (PDO) is a cycle that affects weather and sea temperatures over decades. ENSO has been linked to climate change, with the frequency and strength of extreme ENSO events projected to increase in the future. Directional changes in PDO are currently uncertain. Different regions are affected by ocean weather in different ways, so different places may be more or less exposed to changes in these large-scale weather patterns in the future </t>
  </si>
  <si>
    <t>Interannual and Decadal Ocean Patterns (e.g. ENSO and PDO)</t>
  </si>
  <si>
    <t xml:space="preserve">Sea ice cover is dwindling as the atmosphere and oceans warm, causing massive changes to almost all polar and subpolar ecosystems. </t>
  </si>
  <si>
    <t>We expect to see little or no change in sea ice cover in this system in the next 50 years compared to the past 50 years</t>
  </si>
  <si>
    <t>We expect sea ice cover to be noticeably different in the next 50 years than in the past 50 years. We expect to see more years in the next 50 years that have less sea icea than was ever recorded in the past 50 years</t>
  </si>
  <si>
    <t>We expect sea ice cover in the next 50 years to be very different than in the past 50 years. Years that were considered extreme in the past 50 years will no longer be unusual and 10-15% of years will less sea ice than was ever recorded in the past 50 years</t>
  </si>
  <si>
    <t>We expect sea ice cover in the next 50 years to be extremely different than in the past 50 years. The average year in the next 50 years will have less sea ice than an extreme year in the past 50 years. More than 15% of years will less see sea ice cover  than was ever recorded in the past 50 years</t>
  </si>
  <si>
    <t>We expect ocean weather events and their impacts in the next 50 years to be extremely different than in the past 50 years. The average event in the next 50 years will be as extreme as an extreme event in the past 50 years. More than 15% of years will see events that are more extreme that was ever recorded in the past 50 years</t>
  </si>
  <si>
    <t>We expect ocean weather and its impacts in the next 50 years to be very different than in the past 50 years. Events that were considered extreme in the past 50 years will no longer be unusual and 10-15% of years will see events that are more extreme than was ever recorded in the past 50 years</t>
  </si>
  <si>
    <t>We expect ocean weather and its impacts to be noticeably different in the next 50 years than in the past 50 years. We expect to see more events in the next 50 years that are more extreme than was ever recorded in the past 50 years</t>
  </si>
  <si>
    <t>We expect to see little or no change in interannual and decadal ocean weather patterns and their impacts in this system in the next 50 years compared to the past 50 years</t>
  </si>
  <si>
    <t>Consider how the distribution of this species overlaps with the changes in mean ocean surface temperature expected in this system. Species that live in hotspots of warming such as intensifying warm water currents, or those that live in shallow waters such as reefs or mud flats may overlap more, while species that live in deeper oceanic waters may overlap less.</t>
  </si>
  <si>
    <t>Consider how the distribution of this species overlaps with the changes in mean ocean surface salinity expected in this system. Species may overlap more if they live in areas that are warming quickly, or where there are expected to be stronger changes in patterns of precipitation or runoff from rivers. Species that live in transitional habitats like mangroves and saltmarshes may show greater overlap with the most extreme changes.</t>
  </si>
  <si>
    <t>Consider how the distribution of this species overlaps with the changes in mean air temperature expected in this system. Species that live in shallow, intertidal, or estuary areas may show more overlap with the maximum expected changes in air temperature, while those that live offshore in deeper waters may overlap less.</t>
  </si>
  <si>
    <t>Consider how the distribution of this species overlaps with the changes in mean precipitation expected in this system. Species that rely on river or estuary habitat for parts of their lifecycle where they are impacted by increased river flow may overlap most with expected changes in precipitation, while those that live offshore or in deeper waters may overlap less.</t>
  </si>
  <si>
    <t xml:space="preserve">Consider how the distribution of this species overlaps with the changes in mean ocean pH expected in this system. Species that live in and around coral reefs or other habitats built by calcifying organisms may have greater overlap with the maximum expected changes in mean ocean pH. </t>
  </si>
  <si>
    <t>Consider how the distribution of this species overlaps with the changes in the variability in ocean surface temperature expected in this system. Species that live in areas prone to marine heatwaves, or species that live in areas with especially high or low variability in ocean surface temperature may overlap most with the maximum expected changes in the variability of ocean surface temperature.</t>
  </si>
  <si>
    <t>Consider how the distribution of this species overlaps with the changes in the variability in mean ocean surface salinity expected in this system. Species may overlap more if they live in areas that are prone to extreme ocean warming or precipitation events. Species that live in transitional habitats like mangroves and saltmarshes, or those that live in especially high or low variability environments may show greater overlap with the most extreme changes.</t>
  </si>
  <si>
    <t xml:space="preserve">Consider how the distribution of this species overlaps with the magnitude of changes in the variability of mean air temperature expected in this system. Species that live in shallow, intertidal, or estuary areas, particularly those that traditionally experience especially high or low variability, may show greater overlap with the maximum expected changes in variability in air temperature. Those that live offshore in deeper waters may overlap less. </t>
  </si>
  <si>
    <t>Consider how the distribution of this species overlaps with the magnitude of changes in the variability of precipitation expected in this system. Species that live in nearshore areas and that rely on river or estuary habitat that is influenced by run-off from rivers may overlap more with expected changes in the variability of precipitation, while those that live offshore may overlap less.</t>
  </si>
  <si>
    <t>Consider how the distribution of this species overlaps with the magnitude of changes in the variability of pH expected in this system. Species that live in areas where pH is usually highly stable or highly variable may overlap most with expected changes in variability in precipitation.</t>
  </si>
  <si>
    <t xml:space="preserve">Consider how the distribution of this species overlaps with the magnitude of change in sea level expected in this system. Species that live in shallower, coastal waters may show greater overlap than species that live in deeper waters. Species that rely on estuary habitat for part of their lifecycle may show greater overlap, and species that rely on wetland, or seagrass habitat that may be lost due to sea level rise may show the greatest overlap.  </t>
  </si>
  <si>
    <t xml:space="preserve">Consider how the distribution of this species overlaps with the magnitude of change in ocean currents expected in this system. Species that use shelf habitats that are influenced by nearshore currents may show greater overlap, as may species that use ocean currents for larval dispersal or foraging. Species with distributions overlapping only tidal currents may show less overlap. </t>
  </si>
  <si>
    <t>Consider how the distribution of this species overlaps with the magnitude of change in storm severity that is expected in this system. Species that live in shallow or intertidal waters, and those that rely on coral reef structures may overlap more with expected changes in storm severity, while species that live in deeper waters or more sheltered areas may overlap less.</t>
  </si>
  <si>
    <t>Consider how the distribution of this species overlaps with the magnitude of change in storm frequency that is expected in this system. Species that live in shallow or intertidal waters, and those that rely on coral reef structures may overlap more with expected changes in storm severity, while species that live in deeper waters or more sheltered areas may overlap less.</t>
  </si>
  <si>
    <t>Consider how the distribution of this species overlaps with the magnitude of change in dissolved oxygen content that is expected in this system. Species that live or feed in deep, mesopelagic waters at the oxygen minimum zone, or those already inhabiting areas prone to hypoxia may overlap most with expected changes in dissolved oxygen content.</t>
  </si>
  <si>
    <t>Consider how the distribution of this species overlaps with the magnitude of change in the variability in dissolved oxygen content that is expected in this system. Species that live or feed in deep, mesopelagic waters at the oxygen minimum zone, or those already inhabiting areas that have especially high or low variability in dissolved oxygen concetrations may overlap most with the maximum expected changes.</t>
  </si>
  <si>
    <t>Consider how the distribution of this species overlaps with expected changes in the duration of upwelling events in this system. Species that use upwelling zones for foraging or breeding, or that rely on upwelling for spawning or larval transport may overlap most with expected changes in upwelling duration. Species inhabiting inshore areas not exposed to current or wind-driven upwelling may overlap least.</t>
  </si>
  <si>
    <t>Consider how the distribution of this species overlaps with expected changes in the timing of upwelling events in this system. Species that use upwelling zones for foraging or breeding, or that rely on upwelling for spawning or larval transport may overlap most with expected changes in upwelling timing. Species inhabiting inshore areas not exposed to current or wind-driven upwelling may overlap least.</t>
  </si>
  <si>
    <t>Consider how the distribution of this species overlaps with expected changes in the intensity of upwelling events in this system. Species that use upwelling zones for foraging or breeding, or that rely on upwelling for spawning or larval transport may overlap most with expected changes in upwelling intensity. Species inhabiting inshore areas not exposed to current or wind-driven upwelling may overlap least.</t>
  </si>
  <si>
    <t>Consider how the distribution of this species overlaps with expected changes in turbidity in this system. Species that live in tidal areas and estuaries, particularly those heavily influenced by soft sediment-transport from river outflow may overlap most with expected changes in turbidity. Species inhabiting deep waters or those thatare subject to oceanic current flow may overlap least.</t>
  </si>
  <si>
    <t>Consider how the distribution of this species overlaps with expected changes in wave action and coastal erosion in this system. Species that live inshore, in areas exposed to strong waves that are sensitive to erosion like sandy beaches or intertidal zones may overlap most with changes in wave action, while those offshore in deeper waters may overlap least.</t>
  </si>
  <si>
    <t>Consider how the distribution of this species overlaps with expected changes in interannual and decadal ocean patterns like ENSO and the PDO. Species inhabiting systems where ocean temperatures and extreme weather events like droughts and storms are heavily influenced by variability these global cycles may overlap most with expected changes.</t>
  </si>
  <si>
    <t>Consider how the distribution of this species overlaps with expected changes in sea ice cover. Species inhabiting the Arctic ice edge where sea ice is being lost most rapidly may see the greatest overlap.</t>
  </si>
  <si>
    <r>
      <t xml:space="preserve">3. After collecting information for each species in the CVA, transfer the data into the CVA analysis spreadsheet. Start with the </t>
    </r>
    <r>
      <rPr>
        <b/>
        <sz val="11"/>
        <color indexed="8"/>
        <rFont val="Calibri"/>
        <family val="2"/>
      </rPr>
      <t>CVA 1-35 species</t>
    </r>
    <r>
      <rPr>
        <sz val="11"/>
        <color theme="1"/>
        <rFont val="Calibri"/>
        <family val="2"/>
        <scheme val="minor"/>
      </rPr>
      <t xml:space="preserve">, if you have more than 35 species, another tab </t>
    </r>
    <r>
      <rPr>
        <b/>
        <sz val="11"/>
        <color indexed="8"/>
        <rFont val="Calibri"/>
        <family val="2"/>
      </rPr>
      <t>CVA 36-50 species</t>
    </r>
    <r>
      <rPr>
        <sz val="11"/>
        <color theme="1"/>
        <rFont val="Calibri"/>
        <family val="2"/>
        <scheme val="minor"/>
      </rPr>
      <t xml:space="preserve"> is available to use. </t>
    </r>
  </si>
  <si>
    <t>We expect mean ocean surface temperature  in the next 50 years to be extremely different than temperatures in the past 50 years. The average ocean surface temperature in the next 50 years will be like an extreme temperature in the past 50 years. More than 15% of years will see ocean surface temperatures that are higher than were ever recorded in the past 50 years.</t>
  </si>
  <si>
    <t>If information about dispersal distance is known, use this over larval duration.</t>
  </si>
  <si>
    <t>Provinces: . Spalding et al. (2007) divides coastal waters of the world into 62 provinces. See the "Read Me" tab for an image for the provinces.Use provinces only when temperature information is not available.</t>
  </si>
  <si>
    <t xml:space="preserve">If a direct measure of biomass is not available, biomass proxies (such as survey indices or spawning stock biomass) that indicate abudance of the species may be used. </t>
  </si>
  <si>
    <r>
      <t xml:space="preserve">2. On the </t>
    </r>
    <r>
      <rPr>
        <b/>
        <sz val="12"/>
        <color theme="1"/>
        <rFont val="Calibri"/>
        <family val="2"/>
        <scheme val="minor"/>
      </rPr>
      <t>Regional Exposure tab</t>
    </r>
    <r>
      <rPr>
        <sz val="12"/>
        <color theme="1"/>
        <rFont val="Calibri"/>
        <family val="2"/>
        <scheme val="minor"/>
      </rPr>
      <t xml:space="preserve">, score each of the required 10 underlined factors and up to 4 additional factors that are relevant to your region. </t>
    </r>
  </si>
  <si>
    <t>Magnitude of Change Factor Category</t>
  </si>
  <si>
    <t>Storm Severity (recommended)</t>
  </si>
  <si>
    <t>Mean Precipitation (recommended)</t>
  </si>
  <si>
    <t>Upwelling / Mixing Intensity  (recommended)</t>
  </si>
  <si>
    <t>Ocean Currents (recommended)</t>
  </si>
  <si>
    <t>Mean Ocean Surface Temperature (recommended)</t>
  </si>
  <si>
    <t>Variability in Ocean Surface Temperature (recommended)</t>
  </si>
  <si>
    <t>Mean Ocean pH (recommended)</t>
  </si>
  <si>
    <t>Mean Ocean Surface Salinity (recommended)</t>
  </si>
  <si>
    <t>Dissolved Oxygen Content (recommended)</t>
  </si>
  <si>
    <t>Sea Level Rise (recommended)</t>
  </si>
  <si>
    <t>Weather</t>
  </si>
  <si>
    <t>Oceanography</t>
  </si>
  <si>
    <t>Temperature</t>
  </si>
  <si>
    <t>Chemistry</t>
  </si>
  <si>
    <t>Structural Changes</t>
  </si>
  <si>
    <t xml:space="preserve">First, read the primer for how to use the Climate Vulnerability Assessment at https://docs.google.com/document/d/1cUxVOdndrR0LmU6Jlaz-T17HeKXu7eBoakKRVCuJGl0/edit?usp=sharing. </t>
  </si>
  <si>
    <t>Exposure Factor Category</t>
  </si>
  <si>
    <t>Sensitivity Attribute Category</t>
  </si>
  <si>
    <t>Habitat Requirements</t>
  </si>
  <si>
    <t>Mobility</t>
  </si>
  <si>
    <t>Diet</t>
  </si>
  <si>
    <t>Reproduction</t>
  </si>
  <si>
    <t>Other</t>
  </si>
  <si>
    <t>Population Characteristics</t>
  </si>
  <si>
    <t>Overlap Primer</t>
  </si>
  <si>
    <t>Concern</t>
  </si>
  <si>
    <t>Overlap Data Quality</t>
  </si>
  <si>
    <t>Overlap Data Quality Score</t>
  </si>
  <si>
    <t>Exposure data quality score</t>
  </si>
  <si>
    <t>Temperature sensitivity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</si>
</sst>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indexed="8"/>
      <name val="Calibri"/>
      <family val="2"/>
    </font>
    <font>
      <b/>
      <sz val="11"/>
      <color indexed="8"/>
      <name val="Calibri"/>
      <family val="2"/>
    </font>
    <font>
      <sz val="12"/>
      <color theme="1"/>
      <name val="Calibri"/>
      <family val="2"/>
      <scheme val="minor"/>
    </font>
    <font>
      <b/>
      <sz val="11"/>
      <color theme="1"/>
      <name val="Calibri"/>
      <family val="2"/>
      <scheme val="minor"/>
    </font>
    <font>
      <b/>
      <sz val="16"/>
      <color rgb="FFFF000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i/>
      <sz val="11"/>
      <color theme="1"/>
      <name val="Calibri"/>
      <family val="2"/>
      <scheme val="minor"/>
    </font>
    <font>
      <sz val="11"/>
      <color rgb="FF000000"/>
      <name val="Arial"/>
      <family val="2"/>
    </font>
    <font>
      <sz val="12"/>
      <color theme="1"/>
      <name val="Helvetica"/>
      <family val="2"/>
    </font>
    <font>
      <sz val="14"/>
      <color rgb="FF454545"/>
      <name val="Courier New"/>
      <family val="1"/>
    </font>
    <font>
      <sz val="11"/>
      <color theme="1"/>
      <name val="Calibri"/>
      <family val="2"/>
    </font>
    <font>
      <sz val="8"/>
      <name val="Calibri"/>
      <family val="2"/>
      <scheme val="minor"/>
    </font>
    <font>
      <sz val="13"/>
      <color rgb="FF242729"/>
      <name val="Consolas"/>
      <family val="2"/>
    </font>
    <font>
      <sz val="18"/>
      <color rgb="FFFBDE2D"/>
      <name val="Inherit"/>
    </font>
    <font>
      <u/>
      <sz val="11"/>
      <color theme="1"/>
      <name val="Calibri"/>
      <family val="2"/>
      <scheme val="minor"/>
    </font>
    <font>
      <u/>
      <sz val="11"/>
      <color theme="1"/>
      <name val="Calibri (Body)"/>
    </font>
    <font>
      <u/>
      <sz val="11"/>
      <color rgb="FF000000"/>
      <name val="Calibri"/>
      <family val="2"/>
      <scheme val="minor"/>
    </font>
    <font>
      <sz val="11"/>
      <color rgb="FF000000"/>
      <name val="Calibri"/>
      <family val="2"/>
      <scheme val="minor"/>
    </font>
    <font>
      <sz val="10"/>
      <color rgb="FF000000"/>
      <name val="Arial"/>
      <family val="2"/>
    </font>
    <font>
      <sz val="12"/>
      <color rgb="FF000000"/>
      <name val="Calibri"/>
      <family val="2"/>
    </font>
    <font>
      <sz val="12"/>
      <color theme="1"/>
      <name val="Calibri"/>
      <family val="2"/>
    </font>
    <font>
      <sz val="11"/>
      <color theme="1"/>
      <name val="Calibri (Body)"/>
    </font>
    <font>
      <u/>
      <sz val="11"/>
      <color theme="10"/>
      <name val="Calibri"/>
      <family val="2"/>
      <scheme val="minor"/>
    </font>
    <font>
      <sz val="16"/>
      <color theme="1"/>
      <name val="Calibri"/>
      <family val="2"/>
      <scheme val="minor"/>
    </font>
    <font>
      <b/>
      <sz val="13"/>
      <color theme="1"/>
      <name val="Helvetica Neue"/>
      <family val="2"/>
    </font>
  </fonts>
  <fills count="2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style="thin">
        <color indexed="64"/>
      </right>
      <top style="thin">
        <color indexed="64"/>
      </top>
      <bottom style="medium">
        <color indexed="64"/>
      </bottom>
      <diagonal/>
    </border>
    <border>
      <left style="thin">
        <color indexed="64"/>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FF0000"/>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8" fillId="0" borderId="0"/>
    <xf numFmtId="0" fontId="31" fillId="0" borderId="0" applyNumberFormat="0" applyFill="0" applyBorder="0" applyAlignment="0" applyProtection="0"/>
  </cellStyleXfs>
  <cellXfs count="207">
    <xf numFmtId="0" fontId="0" fillId="0" borderId="0" xfId="0"/>
    <xf numFmtId="0" fontId="0" fillId="0" borderId="0" xfId="0" applyAlignment="1">
      <alignment vertical="center" wrapText="1"/>
    </xf>
    <xf numFmtId="0" fontId="0" fillId="0" borderId="0" xfId="0" applyFill="1" applyAlignment="1">
      <alignment vertical="center" wrapText="1"/>
    </xf>
    <xf numFmtId="3" fontId="0" fillId="0" borderId="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3" borderId="0" xfId="0" applyFill="1" applyAlignment="1">
      <alignment vertical="center" wrapText="1"/>
    </xf>
    <xf numFmtId="0" fontId="9" fillId="2" borderId="1" xfId="0" applyFont="1" applyFill="1" applyBorder="1" applyAlignment="1">
      <alignment horizontal="center" vertical="center" wrapText="1"/>
    </xf>
    <xf numFmtId="0" fontId="0" fillId="0" borderId="0" xfId="0" applyAlignment="1">
      <alignment horizontal="left"/>
    </xf>
    <xf numFmtId="0" fontId="11" fillId="0" borderId="0" xfId="0" applyFont="1" applyAlignment="1">
      <alignment horizontal="center"/>
    </xf>
    <xf numFmtId="0" fontId="8" fillId="0" borderId="0" xfId="0" applyFont="1" applyAlignment="1">
      <alignment horizontal="left"/>
    </xf>
    <xf numFmtId="0" fontId="8" fillId="0" borderId="0" xfId="0" applyFont="1" applyFill="1" applyBorder="1" applyAlignment="1">
      <alignment vertical="center" wrapText="1"/>
    </xf>
    <xf numFmtId="0" fontId="8" fillId="0" borderId="0" xfId="0" applyFont="1"/>
    <xf numFmtId="0" fontId="8" fillId="0" borderId="0" xfId="0" applyFont="1" applyFill="1"/>
    <xf numFmtId="0" fontId="8" fillId="0" borderId="0" xfId="0" applyFont="1" applyFill="1" applyBorder="1"/>
    <xf numFmtId="0" fontId="12" fillId="0" borderId="0" xfId="0" applyFont="1"/>
    <xf numFmtId="0" fontId="13" fillId="0" borderId="2" xfId="0" applyFont="1" applyBorder="1" applyAlignment="1">
      <alignment horizontal="center"/>
    </xf>
    <xf numFmtId="0" fontId="12" fillId="0" borderId="0" xfId="0" applyFont="1" applyAlignment="1">
      <alignment wrapText="1"/>
    </xf>
    <xf numFmtId="0" fontId="13" fillId="0" borderId="0" xfId="0" applyFont="1"/>
    <xf numFmtId="0" fontId="12" fillId="0" borderId="0" xfId="0" applyFont="1" applyAlignment="1">
      <alignment horizontal="center"/>
    </xf>
    <xf numFmtId="0" fontId="0" fillId="2" borderId="1" xfId="0" applyFill="1" applyBorder="1" applyAlignment="1">
      <alignment horizontal="center" vertical="center" wrapText="1"/>
    </xf>
    <xf numFmtId="0" fontId="0" fillId="8" borderId="1" xfId="0" applyFill="1" applyBorder="1" applyAlignment="1">
      <alignment vertical="center" wrapText="1"/>
    </xf>
    <xf numFmtId="0" fontId="0" fillId="0" borderId="0" xfId="0"/>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pplyAlignment="1">
      <alignmen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9" fillId="9" borderId="6" xfId="0" applyFont="1" applyFill="1" applyBorder="1" applyAlignment="1">
      <alignment vertical="center" wrapText="1"/>
    </xf>
    <xf numFmtId="0" fontId="0" fillId="9" borderId="6" xfId="0" applyFill="1" applyBorder="1" applyAlignment="1">
      <alignment horizontal="left" vertical="center" wrapText="1"/>
    </xf>
    <xf numFmtId="0" fontId="0" fillId="9" borderId="6" xfId="0" applyFill="1" applyBorder="1" applyAlignment="1">
      <alignment horizontal="center" vertical="center" wrapText="1"/>
    </xf>
    <xf numFmtId="0" fontId="0" fillId="9" borderId="2" xfId="0" applyFill="1" applyBorder="1" applyAlignment="1">
      <alignment vertical="center" wrapText="1"/>
    </xf>
    <xf numFmtId="0" fontId="14" fillId="10" borderId="7" xfId="0" applyFont="1" applyFill="1" applyBorder="1" applyAlignment="1">
      <alignment horizontal="center" vertical="center" wrapText="1"/>
    </xf>
    <xf numFmtId="0" fontId="9" fillId="11" borderId="1" xfId="0" applyFont="1" applyFill="1" applyBorder="1" applyAlignment="1">
      <alignment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wrapText="1"/>
    </xf>
    <xf numFmtId="0" fontId="0" fillId="0" borderId="0" xfId="0" applyFill="1" applyAlignment="1">
      <alignment horizontal="center" vertical="center" wrapText="1"/>
    </xf>
    <xf numFmtId="0" fontId="9" fillId="10" borderId="7" xfId="0" applyFont="1" applyFill="1" applyBorder="1" applyAlignment="1">
      <alignment horizontal="center" vertical="center" wrapText="1"/>
    </xf>
    <xf numFmtId="0" fontId="13" fillId="0" borderId="5" xfId="0" applyFont="1" applyBorder="1"/>
    <xf numFmtId="0" fontId="0" fillId="4" borderId="3" xfId="0" applyFill="1" applyBorder="1" applyAlignment="1">
      <alignment wrapText="1"/>
    </xf>
    <xf numFmtId="0" fontId="15" fillId="0" borderId="4" xfId="0" applyFont="1" applyBorder="1"/>
    <xf numFmtId="0" fontId="0" fillId="0" borderId="0" xfId="0" applyBorder="1" applyAlignment="1">
      <alignment vertical="center"/>
    </xf>
    <xf numFmtId="0" fontId="0" fillId="9" borderId="1" xfId="0" applyFill="1" applyBorder="1" applyAlignment="1">
      <alignment vertical="center" wrapText="1"/>
    </xf>
    <xf numFmtId="0" fontId="9" fillId="13" borderId="7" xfId="0" applyFont="1" applyFill="1" applyBorder="1" applyAlignment="1">
      <alignment vertical="center" wrapText="1"/>
    </xf>
    <xf numFmtId="0" fontId="8" fillId="0" borderId="8" xfId="0" applyFont="1" applyFill="1" applyBorder="1" applyAlignment="1">
      <alignment vertical="center" wrapText="1"/>
    </xf>
    <xf numFmtId="0" fontId="8" fillId="0" borderId="8" xfId="0" applyFont="1" applyFill="1" applyBorder="1" applyAlignment="1"/>
    <xf numFmtId="0" fontId="16" fillId="0" borderId="0" xfId="0" applyFont="1"/>
    <xf numFmtId="0" fontId="0" fillId="0" borderId="0" xfId="0" applyBorder="1" applyAlignment="1">
      <alignment vertical="center" wrapText="1"/>
    </xf>
    <xf numFmtId="0" fontId="17" fillId="0" borderId="0" xfId="0" applyFont="1"/>
    <xf numFmtId="49" fontId="0" fillId="0" borderId="0" xfId="0" applyNumberFormat="1"/>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left" vertical="center" wrapText="1"/>
    </xf>
    <xf numFmtId="0" fontId="0" fillId="14" borderId="8" xfId="0" applyFill="1" applyBorder="1" applyAlignment="1">
      <alignment horizontal="center" vertical="center" wrapText="1"/>
    </xf>
    <xf numFmtId="0" fontId="0" fillId="14" borderId="14" xfId="0" applyFill="1" applyBorder="1" applyAlignment="1">
      <alignment horizontal="left" vertical="center" wrapText="1"/>
    </xf>
    <xf numFmtId="0" fontId="0" fillId="4" borderId="8" xfId="0" applyFill="1" applyBorder="1" applyAlignment="1">
      <alignment horizontal="center" vertical="center" wrapText="1"/>
    </xf>
    <xf numFmtId="0" fontId="0" fillId="4" borderId="14" xfId="0" applyFill="1" applyBorder="1" applyAlignment="1">
      <alignment horizontal="left" vertical="center" wrapText="1"/>
    </xf>
    <xf numFmtId="0" fontId="0" fillId="6" borderId="15" xfId="0" applyFill="1" applyBorder="1" applyAlignment="1">
      <alignment horizontal="center" vertical="center" wrapText="1"/>
    </xf>
    <xf numFmtId="0" fontId="0" fillId="6" borderId="16" xfId="0" applyFill="1" applyBorder="1" applyAlignment="1">
      <alignment horizontal="left" vertical="center" wrapText="1"/>
    </xf>
    <xf numFmtId="0" fontId="13" fillId="0" borderId="12" xfId="0" applyFont="1" applyBorder="1" applyAlignment="1">
      <alignment horizontal="center"/>
    </xf>
    <xf numFmtId="0" fontId="13" fillId="0" borderId="13" xfId="0" applyFont="1" applyBorder="1" applyAlignment="1">
      <alignment horizontal="center"/>
    </xf>
    <xf numFmtId="49" fontId="12" fillId="5" borderId="8" xfId="0" applyNumberFormat="1" applyFont="1" applyFill="1" applyBorder="1" applyAlignment="1">
      <alignment horizontal="center"/>
    </xf>
    <xf numFmtId="0" fontId="12" fillId="5" borderId="14" xfId="0" applyFont="1" applyFill="1" applyBorder="1" applyAlignment="1">
      <alignment horizontal="center"/>
    </xf>
    <xf numFmtId="49" fontId="12" fillId="4" borderId="8" xfId="0" applyNumberFormat="1" applyFont="1" applyFill="1" applyBorder="1" applyAlignment="1">
      <alignment horizontal="center"/>
    </xf>
    <xf numFmtId="0" fontId="12" fillId="4" borderId="14" xfId="0" applyFont="1" applyFill="1" applyBorder="1" applyAlignment="1">
      <alignment horizontal="center"/>
    </xf>
    <xf numFmtId="49" fontId="12" fillId="6" borderId="15" xfId="0" applyNumberFormat="1" applyFont="1" applyFill="1" applyBorder="1" applyAlignment="1">
      <alignment horizontal="center"/>
    </xf>
    <xf numFmtId="0" fontId="12" fillId="6" borderId="16" xfId="0" applyFont="1" applyFill="1" applyBorder="1" applyAlignment="1">
      <alignment horizontal="center"/>
    </xf>
    <xf numFmtId="0" fontId="0" fillId="0" borderId="1" xfId="0" applyBorder="1" applyAlignment="1">
      <alignment horizontal="center"/>
    </xf>
    <xf numFmtId="0" fontId="18" fillId="0" borderId="0" xfId="0" applyFont="1"/>
    <xf numFmtId="0" fontId="5" fillId="0" borderId="8" xfId="0" applyFont="1" applyFill="1" applyBorder="1" applyAlignment="1">
      <alignment vertical="center" wrapText="1"/>
    </xf>
    <xf numFmtId="0" fontId="19" fillId="0" borderId="0" xfId="0" applyFont="1" applyAlignment="1">
      <alignment wrapText="1"/>
    </xf>
    <xf numFmtId="0" fontId="9" fillId="0" borderId="11" xfId="0" applyFont="1" applyFill="1" applyBorder="1" applyAlignment="1">
      <alignment vertical="center" wrapText="1"/>
    </xf>
    <xf numFmtId="0" fontId="14" fillId="11" borderId="7" xfId="0" applyFont="1" applyFill="1" applyBorder="1" applyAlignment="1">
      <alignment horizontal="center" vertical="center" wrapText="1"/>
    </xf>
    <xf numFmtId="0" fontId="0" fillId="0" borderId="0" xfId="0" applyAlignment="1">
      <alignment horizontal="center" vertical="center" wrapText="1"/>
    </xf>
    <xf numFmtId="0" fontId="9" fillId="2" borderId="10" xfId="0" applyFont="1" applyFill="1" applyBorder="1" applyAlignment="1">
      <alignment vertical="center" wrapText="1"/>
    </xf>
    <xf numFmtId="0" fontId="21" fillId="0" borderId="0" xfId="0" applyFont="1"/>
    <xf numFmtId="0" fontId="22" fillId="0" borderId="0" xfId="0" applyFont="1"/>
    <xf numFmtId="0" fontId="0" fillId="0" borderId="0" xfId="0" quotePrefix="1"/>
    <xf numFmtId="0" fontId="9" fillId="15" borderId="0" xfId="0" applyFont="1" applyFill="1"/>
    <xf numFmtId="0" fontId="0" fillId="15" borderId="0" xfId="0" applyFill="1"/>
    <xf numFmtId="0" fontId="0" fillId="15" borderId="0" xfId="0" quotePrefix="1" applyFill="1"/>
    <xf numFmtId="0" fontId="0" fillId="16" borderId="0" xfId="0" applyFill="1"/>
    <xf numFmtId="0" fontId="0" fillId="15" borderId="0" xfId="0" quotePrefix="1" applyFont="1" applyFill="1"/>
    <xf numFmtId="0" fontId="0" fillId="15" borderId="0" xfId="0" applyFont="1" applyFill="1"/>
    <xf numFmtId="0" fontId="0" fillId="0" borderId="0" xfId="0" applyFont="1"/>
    <xf numFmtId="0" fontId="9" fillId="0" borderId="0" xfId="0" applyFont="1" applyFill="1"/>
    <xf numFmtId="0" fontId="0" fillId="0" borderId="0" xfId="0" applyFill="1"/>
    <xf numFmtId="0" fontId="9" fillId="17" borderId="0" xfId="0" applyFont="1" applyFill="1"/>
    <xf numFmtId="0" fontId="0" fillId="17" borderId="0" xfId="0" quotePrefix="1" applyFill="1"/>
    <xf numFmtId="0" fontId="0" fillId="17" borderId="0" xfId="0" applyFill="1"/>
    <xf numFmtId="0" fontId="0" fillId="17" borderId="0" xfId="0" applyFont="1" applyFill="1"/>
    <xf numFmtId="2" fontId="10" fillId="9" borderId="17"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10" fillId="9" borderId="19" xfId="0" applyFont="1" applyFill="1" applyBorder="1" applyAlignment="1">
      <alignment horizontal="center" vertical="center" wrapText="1"/>
    </xf>
    <xf numFmtId="0" fontId="0" fillId="0" borderId="18" xfId="0"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0" borderId="20" xfId="0" applyBorder="1" applyAlignment="1">
      <alignment vertical="center" wrapText="1"/>
    </xf>
    <xf numFmtId="0" fontId="13" fillId="0" borderId="0" xfId="0" applyFont="1" applyBorder="1" applyAlignment="1">
      <alignment horizontal="center" wrapText="1"/>
    </xf>
    <xf numFmtId="0" fontId="13" fillId="0" borderId="0" xfId="0" applyFont="1" applyBorder="1" applyAlignment="1">
      <alignment horizontal="center"/>
    </xf>
    <xf numFmtId="0" fontId="5" fillId="7" borderId="3" xfId="0" applyFont="1" applyFill="1" applyBorder="1" applyAlignment="1">
      <alignment wrapText="1"/>
    </xf>
    <xf numFmtId="0" fontId="5" fillId="7" borderId="21" xfId="0" applyFont="1" applyFill="1" applyBorder="1" applyAlignment="1">
      <alignment wrapText="1"/>
    </xf>
    <xf numFmtId="0" fontId="13" fillId="7" borderId="23" xfId="0" applyFont="1" applyFill="1" applyBorder="1"/>
    <xf numFmtId="0" fontId="0" fillId="0" borderId="0" xfId="0" applyBorder="1"/>
    <xf numFmtId="0" fontId="14"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9" fillId="7" borderId="0" xfId="0" applyFont="1" applyFill="1" applyBorder="1" applyAlignment="1">
      <alignment horizontal="center" vertical="center" wrapText="1"/>
    </xf>
    <xf numFmtId="3" fontId="0" fillId="7" borderId="0" xfId="0" applyNumberFormat="1" applyFill="1" applyBorder="1" applyAlignment="1">
      <alignment horizontal="center" vertical="center" wrapText="1"/>
    </xf>
    <xf numFmtId="0" fontId="0" fillId="7" borderId="0" xfId="0" applyFill="1" applyBorder="1" applyAlignment="1">
      <alignment vertical="center" wrapText="1"/>
    </xf>
    <xf numFmtId="0" fontId="10" fillId="7" borderId="0" xfId="0" applyFont="1" applyFill="1" applyBorder="1" applyAlignment="1">
      <alignment horizontal="center" vertical="center" wrapText="1"/>
    </xf>
    <xf numFmtId="2" fontId="10" fillId="7" borderId="0" xfId="0" applyNumberFormat="1" applyFont="1" applyFill="1" applyBorder="1" applyAlignment="1">
      <alignment horizontal="center" vertical="center" wrapText="1"/>
    </xf>
    <xf numFmtId="49" fontId="13" fillId="0" borderId="0" xfId="0" applyNumberFormat="1" applyFont="1" applyBorder="1" applyAlignment="1">
      <alignment horizontal="center"/>
    </xf>
    <xf numFmtId="0" fontId="5" fillId="0" borderId="0" xfId="0" applyFont="1" applyBorder="1"/>
    <xf numFmtId="0" fontId="0" fillId="0" borderId="0" xfId="0" applyFill="1" applyBorder="1"/>
    <xf numFmtId="2" fontId="5" fillId="0" borderId="0" xfId="0" applyNumberFormat="1" applyFont="1" applyBorder="1"/>
    <xf numFmtId="0" fontId="0" fillId="0" borderId="0" xfId="0" applyFont="1" applyFill="1" applyBorder="1"/>
    <xf numFmtId="0" fontId="0" fillId="0" borderId="0" xfId="0" quotePrefix="1" applyFill="1" applyBorder="1"/>
    <xf numFmtId="0" fontId="5" fillId="0" borderId="0" xfId="0" applyFont="1" applyBorder="1" applyAlignment="1">
      <alignment horizontal="left"/>
    </xf>
    <xf numFmtId="0" fontId="0" fillId="0" borderId="0" xfId="0" applyBorder="1" applyAlignment="1">
      <alignment horizontal="left"/>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wrapText="1"/>
    </xf>
    <xf numFmtId="0" fontId="9" fillId="7" borderId="0" xfId="0" applyFont="1" applyFill="1" applyBorder="1" applyAlignment="1">
      <alignment horizontal="center" vertical="center" wrapText="1"/>
    </xf>
    <xf numFmtId="0" fontId="0" fillId="0" borderId="0" xfId="0" quotePrefix="1" applyFont="1" applyFill="1" applyBorder="1"/>
    <xf numFmtId="0" fontId="0" fillId="0" borderId="0" xfId="0" applyFont="1" applyFill="1"/>
    <xf numFmtId="2" fontId="0" fillId="0" borderId="0" xfId="0" quotePrefix="1" applyNumberFormat="1"/>
    <xf numFmtId="0" fontId="4" fillId="0" borderId="0" xfId="0" applyFont="1" applyBorder="1" applyAlignment="1">
      <alignment wrapText="1"/>
    </xf>
    <xf numFmtId="0" fontId="4" fillId="0" borderId="0" xfId="0" applyNumberFormat="1" applyFont="1" applyBorder="1"/>
    <xf numFmtId="0" fontId="23" fillId="9" borderId="1" xfId="0" applyFont="1" applyFill="1" applyBorder="1" applyAlignment="1">
      <alignment vertical="center" wrapText="1"/>
    </xf>
    <xf numFmtId="0" fontId="24" fillId="9" borderId="1" xfId="0" applyFont="1" applyFill="1" applyBorder="1" applyAlignment="1">
      <alignment vertical="center" wrapText="1"/>
    </xf>
    <xf numFmtId="0" fontId="4" fillId="7" borderId="3" xfId="0" applyFont="1" applyFill="1" applyBorder="1" applyAlignment="1">
      <alignment wrapText="1"/>
    </xf>
    <xf numFmtId="0" fontId="4" fillId="7" borderId="4" xfId="0" applyFont="1" applyFill="1" applyBorder="1"/>
    <xf numFmtId="0" fontId="4" fillId="12" borderId="3"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11" fillId="0" borderId="1" xfId="0" applyFont="1" applyBorder="1" applyAlignment="1">
      <alignment horizontal="center"/>
    </xf>
    <xf numFmtId="0" fontId="8" fillId="0" borderId="25" xfId="0" applyFont="1" applyFill="1" applyBorder="1"/>
    <xf numFmtId="0" fontId="8" fillId="0" borderId="7" xfId="0" applyFont="1" applyFill="1" applyBorder="1"/>
    <xf numFmtId="0" fontId="11" fillId="0" borderId="1" xfId="0" applyFont="1" applyFill="1" applyBorder="1" applyAlignment="1">
      <alignment horizontal="center"/>
    </xf>
    <xf numFmtId="0" fontId="11" fillId="0" borderId="9" xfId="0" applyFont="1" applyFill="1" applyBorder="1" applyAlignment="1">
      <alignment horizontal="center"/>
    </xf>
    <xf numFmtId="0" fontId="8" fillId="0" borderId="26" xfId="0" applyFont="1" applyBorder="1" applyAlignment="1">
      <alignment horizontal="left"/>
    </xf>
    <xf numFmtId="0" fontId="5" fillId="0" borderId="15" xfId="0" applyFont="1" applyFill="1" applyBorder="1" applyAlignment="1">
      <alignment vertical="center" wrapText="1"/>
    </xf>
    <xf numFmtId="0" fontId="8" fillId="0" borderId="15" xfId="0" applyFont="1" applyFill="1" applyBorder="1" applyAlignment="1">
      <alignment vertical="center" wrapText="1"/>
    </xf>
    <xf numFmtId="0" fontId="23" fillId="0" borderId="0" xfId="0" applyFont="1" applyFill="1" applyBorder="1" applyAlignment="1">
      <alignment vertical="center" wrapText="1"/>
    </xf>
    <xf numFmtId="0" fontId="0" fillId="0" borderId="0" xfId="0" applyFill="1" applyBorder="1" applyAlignment="1">
      <alignment vertical="center" wrapText="1"/>
    </xf>
    <xf numFmtId="0" fontId="24" fillId="0" borderId="0" xfId="0" applyFont="1" applyFill="1" applyBorder="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2" fontId="0" fillId="0" borderId="0" xfId="0" applyNumberFormat="1"/>
    <xf numFmtId="2" fontId="0" fillId="0" borderId="0" xfId="0" applyNumberFormat="1" applyFont="1"/>
    <xf numFmtId="0" fontId="0" fillId="0" borderId="1" xfId="0" applyFill="1" applyBorder="1" applyAlignment="1">
      <alignment horizontal="left" vertical="center" wrapText="1"/>
    </xf>
    <xf numFmtId="0" fontId="27" fillId="0" borderId="0" xfId="0" applyFont="1" applyAlignment="1">
      <alignment horizontal="center" vertical="center" wrapText="1"/>
    </xf>
    <xf numFmtId="0" fontId="0" fillId="0" borderId="0" xfId="0" applyFill="1" applyBorder="1" applyAlignment="1">
      <alignment vertical="center"/>
    </xf>
    <xf numFmtId="0" fontId="28" fillId="0" borderId="25" xfId="0" applyFont="1" applyBorder="1"/>
    <xf numFmtId="0" fontId="28" fillId="0" borderId="14" xfId="0" applyFont="1" applyBorder="1"/>
    <xf numFmtId="0" fontId="29" fillId="0" borderId="8" xfId="0" applyFont="1" applyBorder="1"/>
    <xf numFmtId="0" fontId="8" fillId="0" borderId="8" xfId="0" applyFont="1" applyFill="1" applyBorder="1"/>
    <xf numFmtId="0" fontId="5" fillId="0" borderId="14" xfId="0" applyFont="1" applyFill="1" applyBorder="1"/>
    <xf numFmtId="0" fontId="8" fillId="0" borderId="14" xfId="0" applyFont="1" applyFill="1" applyBorder="1"/>
    <xf numFmtId="0" fontId="5" fillId="0" borderId="25" xfId="0" applyFont="1" applyFill="1" applyBorder="1" applyAlignment="1">
      <alignment vertical="center" wrapText="1"/>
    </xf>
    <xf numFmtId="0" fontId="8" fillId="0" borderId="25" xfId="0" applyFont="1" applyFill="1" applyBorder="1" applyAlignment="1">
      <alignment vertical="center" wrapText="1"/>
    </xf>
    <xf numFmtId="1" fontId="14" fillId="10" borderId="7"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1" fontId="0" fillId="0" borderId="0" xfId="0" applyNumberFormat="1"/>
    <xf numFmtId="0" fontId="9" fillId="0" borderId="11" xfId="0" applyFont="1" applyBorder="1" applyAlignment="1">
      <alignment vertical="center" wrapText="1"/>
    </xf>
    <xf numFmtId="0" fontId="3" fillId="7" borderId="22" xfId="0" applyFont="1" applyFill="1" applyBorder="1" applyAlignment="1">
      <alignment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12" borderId="3" xfId="0" applyFont="1" applyFill="1" applyBorder="1" applyAlignment="1">
      <alignment wrapText="1"/>
    </xf>
    <xf numFmtId="0" fontId="14" fillId="0" borderId="7"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9" fillId="0" borderId="0" xfId="0" applyFont="1" applyAlignment="1">
      <alignment horizontal="center" vertical="center" wrapText="1"/>
    </xf>
    <xf numFmtId="0" fontId="11" fillId="0" borderId="22" xfId="0" applyFont="1" applyBorder="1" applyAlignment="1">
      <alignment wrapText="1"/>
    </xf>
    <xf numFmtId="0" fontId="2" fillId="7" borderId="22" xfId="0" applyFont="1" applyFill="1" applyBorder="1" applyAlignment="1">
      <alignment wrapText="1"/>
    </xf>
    <xf numFmtId="0" fontId="23" fillId="11"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31" fillId="0" borderId="1" xfId="2"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0" fillId="9" borderId="2" xfId="0" applyFont="1" applyFill="1" applyBorder="1" applyAlignment="1">
      <alignment vertical="center" wrapText="1"/>
    </xf>
    <xf numFmtId="0" fontId="0" fillId="3" borderId="9" xfId="0" applyFont="1" applyFill="1" applyBorder="1" applyAlignment="1">
      <alignment horizontal="center" vertical="center" wrapText="1"/>
    </xf>
    <xf numFmtId="0" fontId="0" fillId="0" borderId="0" xfId="0" applyFont="1" applyAlignment="1">
      <alignment vertical="center" wrapText="1"/>
    </xf>
    <xf numFmtId="0" fontId="0" fillId="7" borderId="1" xfId="0" applyFill="1" applyBorder="1" applyAlignment="1">
      <alignment horizontal="center" vertical="center" wrapText="1"/>
    </xf>
    <xf numFmtId="49" fontId="12" fillId="18" borderId="8" xfId="0" applyNumberFormat="1" applyFont="1" applyFill="1" applyBorder="1" applyAlignment="1">
      <alignment horizontal="center"/>
    </xf>
    <xf numFmtId="0" fontId="12" fillId="18" borderId="14" xfId="0" applyFont="1" applyFill="1" applyBorder="1" applyAlignment="1">
      <alignment horizontal="center"/>
    </xf>
    <xf numFmtId="0" fontId="0" fillId="19" borderId="0" xfId="0" applyFill="1"/>
    <xf numFmtId="1" fontId="32" fillId="0" borderId="0" xfId="0" applyNumberFormat="1" applyFont="1" applyAlignment="1">
      <alignment horizontal="center"/>
    </xf>
    <xf numFmtId="0" fontId="9" fillId="19" borderId="0" xfId="0" applyFont="1" applyFill="1"/>
    <xf numFmtId="1" fontId="0" fillId="19" borderId="0" xfId="0" applyNumberFormat="1" applyFont="1" applyFill="1" applyAlignment="1">
      <alignment horizontal="right"/>
    </xf>
    <xf numFmtId="2" fontId="0" fillId="0" borderId="0" xfId="0" quotePrefix="1" applyNumberFormat="1" applyFill="1"/>
    <xf numFmtId="0" fontId="33" fillId="15" borderId="0" xfId="0" applyFont="1" applyFill="1"/>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2" borderId="24"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77">
    <dxf>
      <fill>
        <patternFill>
          <bgColor theme="5"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rgb="FFEBE778"/>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rgb="FFEBE778"/>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rgb="FFEBE778"/>
        </patternFill>
      </fill>
    </dxf>
    <dxf>
      <fill>
        <patternFill>
          <bgColor theme="5" tint="0.39994506668294322"/>
        </patternFill>
      </fill>
    </dxf>
    <dxf>
      <fill>
        <patternFill>
          <bgColor theme="6" tint="0.39994506668294322"/>
        </patternFill>
      </fill>
    </dxf>
    <dxf>
      <fill>
        <patternFill>
          <bgColor rgb="FFEBE778"/>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rgb="FFEBE778"/>
        </patternFill>
      </fill>
    </dxf>
    <dxf>
      <fill>
        <patternFill>
          <bgColor theme="5" tint="0.39994506668294322"/>
        </patternFill>
      </fill>
    </dxf>
    <dxf>
      <fill>
        <patternFill>
          <bgColor theme="6" tint="0.39994506668294322"/>
        </patternFill>
      </fill>
    </dxf>
    <dxf>
      <fill>
        <patternFill>
          <bgColor rgb="FFEBE778"/>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rgb="FFEBE778"/>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rgb="FFEBE778"/>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rgb="FFEBE778"/>
        </patternFill>
      </fill>
    </dxf>
  </dxfs>
  <tableStyles count="0" defaultTableStyle="TableStyleMedium9" defaultPivotStyle="PivotStyleLight16"/>
  <colors>
    <mruColors>
      <color rgb="FFEBE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2400" b="1" i="0" u="none" strike="noStrike" baseline="0">
                <a:solidFill>
                  <a:srgbClr val="000000"/>
                </a:solidFill>
                <a:latin typeface="Calibri"/>
                <a:ea typeface="Calibri"/>
                <a:cs typeface="Calibri"/>
              </a:defRPr>
            </a:pPr>
            <a:r>
              <a:rPr lang="en-US" sz="2400"/>
              <a:t>Vulnerability Score</a:t>
            </a:r>
          </a:p>
        </c:rich>
      </c:tx>
      <c:layout>
        <c:manualLayout>
          <c:xMode val="edge"/>
          <c:yMode val="edge"/>
          <c:x val="0.3644745736665273"/>
          <c:y val="2.6619353980377701E-2"/>
        </c:manualLayout>
      </c:layout>
      <c:overlay val="1"/>
    </c:title>
    <c:autoTitleDeleted val="0"/>
    <c:plotArea>
      <c:layout>
        <c:manualLayout>
          <c:layoutTarget val="inner"/>
          <c:xMode val="edge"/>
          <c:yMode val="edge"/>
          <c:x val="0.1681691760029117"/>
          <c:y val="9.5674420731082482E-2"/>
          <c:w val="0.59019255709652096"/>
          <c:h val="0.7518419766473341"/>
        </c:manualLayout>
      </c:layout>
      <c:scatterChart>
        <c:scatterStyle val="lineMarker"/>
        <c:varyColors val="0"/>
        <c:ser>
          <c:idx val="0"/>
          <c:order val="0"/>
          <c:tx>
            <c:v>1</c:v>
          </c:tx>
          <c:spPr>
            <a:ln w="28575">
              <a:noFill/>
            </a:ln>
          </c:spPr>
          <c:marker>
            <c:symbol val="circle"/>
            <c:size val="15"/>
            <c:spPr>
              <a:solidFill>
                <a:schemeClr val="bg1"/>
              </a:solidFill>
              <a:ln>
                <a:solidFill>
                  <a:schemeClr val="tx1"/>
                </a:solidFill>
              </a:ln>
            </c:spPr>
          </c:marker>
          <c:dPt>
            <c:idx val="0"/>
            <c:marker>
              <c:symbol val="circle"/>
              <c:size val="18"/>
            </c:marker>
            <c:bubble3D val="0"/>
            <c:extLst>
              <c:ext xmlns:c16="http://schemas.microsoft.com/office/drawing/2014/chart" uri="{C3380CC4-5D6E-409C-BE32-E72D297353CC}">
                <c16:uniqueId val="{00000001-7340-6D43-A0CD-37868CA1D189}"/>
              </c:ext>
            </c:extLst>
          </c:dPt>
          <c:dLbls>
            <c:dLbl>
              <c:idx val="0"/>
              <c:tx>
                <c:rich>
                  <a:bodyPr/>
                  <a:lstStyle/>
                  <a:p>
                    <a:pPr>
                      <a:defRPr sz="1100" b="0" i="0" u="none" strike="noStrike" baseline="0">
                        <a:solidFill>
                          <a:srgbClr val="000000"/>
                        </a:solidFill>
                        <a:latin typeface="Calibri"/>
                        <a:ea typeface="Calibri"/>
                        <a:cs typeface="Calibri"/>
                      </a:defRPr>
                    </a:pPr>
                    <a:r>
                      <a:rPr lang="en-US"/>
                      <a:t>1</a:t>
                    </a:r>
                  </a:p>
                </c:rich>
              </c:tx>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340-6D43-A0CD-37868CA1D189}"/>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'CVA results and graph'!$D$2</c:f>
            </c:numRef>
          </c:xVal>
          <c:yVal>
            <c:numRef>
              <c:f>'CVA results and graph'!$C$2</c:f>
              <c:numCache>
                <c:formatCode>General</c:formatCode>
                <c:ptCount val="1"/>
                <c:pt idx="0">
                  <c:v>0</c:v>
                </c:pt>
              </c:numCache>
            </c:numRef>
          </c:yVal>
          <c:smooth val="0"/>
          <c:extLst>
            <c:ext xmlns:c16="http://schemas.microsoft.com/office/drawing/2014/chart" uri="{C3380CC4-5D6E-409C-BE32-E72D297353CC}">
              <c16:uniqueId val="{00000002-7340-6D43-A0CD-37868CA1D189}"/>
            </c:ext>
          </c:extLst>
        </c:ser>
        <c:ser>
          <c:idx val="1"/>
          <c:order val="1"/>
          <c:tx>
            <c:v>2</c:v>
          </c:tx>
          <c:spPr>
            <a:ln w="28575">
              <a:noFill/>
            </a:ln>
          </c:spPr>
          <c:marker>
            <c:symbol val="circle"/>
            <c:size val="16"/>
            <c:spPr>
              <a:solidFill>
                <a:schemeClr val="bg1"/>
              </a:solidFill>
              <a:ln>
                <a:solidFill>
                  <a:schemeClr val="tx1"/>
                </a:solidFill>
              </a:ln>
            </c:spPr>
          </c:marker>
          <c:dLbls>
            <c:dLbl>
              <c:idx val="0"/>
              <c:spPr/>
              <c:txPr>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340-6D43-A0CD-37868CA1D189}"/>
                </c:ext>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'CVA results and graph'!$D$3</c:f>
            </c:numRef>
          </c:xVal>
          <c:yVal>
            <c:numRef>
              <c:f>'CVA results and graph'!$C$3</c:f>
              <c:numCache>
                <c:formatCode>General</c:formatCode>
                <c:ptCount val="1"/>
                <c:pt idx="0">
                  <c:v>0</c:v>
                </c:pt>
              </c:numCache>
            </c:numRef>
          </c:yVal>
          <c:smooth val="0"/>
          <c:extLst>
            <c:ext xmlns:c16="http://schemas.microsoft.com/office/drawing/2014/chart" uri="{C3380CC4-5D6E-409C-BE32-E72D297353CC}">
              <c16:uniqueId val="{00000004-7340-6D43-A0CD-37868CA1D189}"/>
            </c:ext>
          </c:extLst>
        </c:ser>
        <c:ser>
          <c:idx val="2"/>
          <c:order val="2"/>
          <c:tx>
            <c:v>3</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c:f>
            </c:numRef>
          </c:xVal>
          <c:yVal>
            <c:numRef>
              <c:f>'CVA results and graph'!$C$4</c:f>
              <c:numCache>
                <c:formatCode>General</c:formatCode>
                <c:ptCount val="1"/>
                <c:pt idx="0">
                  <c:v>0</c:v>
                </c:pt>
              </c:numCache>
            </c:numRef>
          </c:yVal>
          <c:smooth val="0"/>
          <c:extLst>
            <c:ext xmlns:c16="http://schemas.microsoft.com/office/drawing/2014/chart" uri="{C3380CC4-5D6E-409C-BE32-E72D297353CC}">
              <c16:uniqueId val="{00000005-7340-6D43-A0CD-37868CA1D189}"/>
            </c:ext>
          </c:extLst>
        </c:ser>
        <c:ser>
          <c:idx val="3"/>
          <c:order val="3"/>
          <c:tx>
            <c:v>4</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graph'!$D$5</c:f>
            </c:numRef>
          </c:xVal>
          <c:yVal>
            <c:numRef>
              <c:f>'CVA results and graph'!$C$5</c:f>
              <c:numCache>
                <c:formatCode>General</c:formatCode>
                <c:ptCount val="1"/>
                <c:pt idx="0">
                  <c:v>0</c:v>
                </c:pt>
              </c:numCache>
            </c:numRef>
          </c:yVal>
          <c:smooth val="0"/>
          <c:extLst>
            <c:ext xmlns:c16="http://schemas.microsoft.com/office/drawing/2014/chart" uri="{C3380CC4-5D6E-409C-BE32-E72D297353CC}">
              <c16:uniqueId val="{00000006-7340-6D43-A0CD-37868CA1D189}"/>
            </c:ext>
          </c:extLst>
        </c:ser>
        <c:ser>
          <c:idx val="4"/>
          <c:order val="4"/>
          <c:tx>
            <c:v>5</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graph'!$D$6</c:f>
            </c:numRef>
          </c:xVal>
          <c:yVal>
            <c:numRef>
              <c:f>'CVA results and graph'!$C$6</c:f>
              <c:numCache>
                <c:formatCode>General</c:formatCode>
                <c:ptCount val="1"/>
                <c:pt idx="0">
                  <c:v>0</c:v>
                </c:pt>
              </c:numCache>
            </c:numRef>
          </c:yVal>
          <c:smooth val="0"/>
          <c:extLst>
            <c:ext xmlns:c16="http://schemas.microsoft.com/office/drawing/2014/chart" uri="{C3380CC4-5D6E-409C-BE32-E72D297353CC}">
              <c16:uniqueId val="{00000007-7340-6D43-A0CD-37868CA1D189}"/>
            </c:ext>
          </c:extLst>
        </c:ser>
        <c:ser>
          <c:idx val="5"/>
          <c:order val="5"/>
          <c:tx>
            <c:v>6</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graph'!$D$7</c:f>
            </c:numRef>
          </c:xVal>
          <c:yVal>
            <c:numRef>
              <c:f>'CVA results and graph'!$C$7</c:f>
              <c:numCache>
                <c:formatCode>General</c:formatCode>
                <c:ptCount val="1"/>
                <c:pt idx="0">
                  <c:v>0</c:v>
                </c:pt>
              </c:numCache>
            </c:numRef>
          </c:yVal>
          <c:smooth val="0"/>
          <c:extLst>
            <c:ext xmlns:c16="http://schemas.microsoft.com/office/drawing/2014/chart" uri="{C3380CC4-5D6E-409C-BE32-E72D297353CC}">
              <c16:uniqueId val="{00000008-7340-6D43-A0CD-37868CA1D189}"/>
            </c:ext>
          </c:extLst>
        </c:ser>
        <c:ser>
          <c:idx val="6"/>
          <c:order val="6"/>
          <c:tx>
            <c:v>7</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graph'!$D$8</c:f>
            </c:numRef>
          </c:xVal>
          <c:yVal>
            <c:numRef>
              <c:f>'CVA results and graph'!$C$8</c:f>
              <c:numCache>
                <c:formatCode>General</c:formatCode>
                <c:ptCount val="1"/>
                <c:pt idx="0">
                  <c:v>0</c:v>
                </c:pt>
              </c:numCache>
            </c:numRef>
          </c:yVal>
          <c:smooth val="0"/>
          <c:extLst>
            <c:ext xmlns:c16="http://schemas.microsoft.com/office/drawing/2014/chart" uri="{C3380CC4-5D6E-409C-BE32-E72D297353CC}">
              <c16:uniqueId val="{00000009-7340-6D43-A0CD-37868CA1D189}"/>
            </c:ext>
          </c:extLst>
        </c:ser>
        <c:ser>
          <c:idx val="7"/>
          <c:order val="7"/>
          <c:tx>
            <c:v>8</c:v>
          </c:tx>
          <c:spPr>
            <a:ln w="28575">
              <a:noFill/>
            </a:ln>
          </c:spPr>
          <c:marker>
            <c:symbol val="circle"/>
            <c:size val="16"/>
            <c:spPr>
              <a:solidFill>
                <a:schemeClr val="bg1"/>
              </a:solidFill>
              <a:ln>
                <a:solidFill>
                  <a:schemeClr val="tx1"/>
                </a:solidFill>
              </a:ln>
            </c:spPr>
          </c:marker>
          <c:dLbls>
            <c:dLbl>
              <c:idx val="0"/>
              <c:spPr/>
              <c:txPr>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340-6D43-A0CD-37868CA1D189}"/>
                </c:ext>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'CVA results and graph'!$D$9</c:f>
            </c:numRef>
          </c:xVal>
          <c:yVal>
            <c:numRef>
              <c:f>'CVA results and graph'!$C$9</c:f>
              <c:numCache>
                <c:formatCode>General</c:formatCode>
                <c:ptCount val="1"/>
                <c:pt idx="0">
                  <c:v>0</c:v>
                </c:pt>
              </c:numCache>
            </c:numRef>
          </c:yVal>
          <c:smooth val="0"/>
          <c:extLst>
            <c:ext xmlns:c16="http://schemas.microsoft.com/office/drawing/2014/chart" uri="{C3380CC4-5D6E-409C-BE32-E72D297353CC}">
              <c16:uniqueId val="{0000000B-7340-6D43-A0CD-37868CA1D189}"/>
            </c:ext>
          </c:extLst>
        </c:ser>
        <c:ser>
          <c:idx val="8"/>
          <c:order val="8"/>
          <c:tx>
            <c:v>9</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graph'!$D$10</c:f>
            </c:numRef>
          </c:xVal>
          <c:yVal>
            <c:numRef>
              <c:f>'CVA results and graph'!$C$10</c:f>
              <c:numCache>
                <c:formatCode>General</c:formatCode>
                <c:ptCount val="1"/>
                <c:pt idx="0">
                  <c:v>0</c:v>
                </c:pt>
              </c:numCache>
            </c:numRef>
          </c:yVal>
          <c:smooth val="0"/>
          <c:extLst>
            <c:ext xmlns:c16="http://schemas.microsoft.com/office/drawing/2014/chart" uri="{C3380CC4-5D6E-409C-BE32-E72D297353CC}">
              <c16:uniqueId val="{0000000C-7340-6D43-A0CD-37868CA1D189}"/>
            </c:ext>
          </c:extLst>
        </c:ser>
        <c:ser>
          <c:idx val="9"/>
          <c:order val="9"/>
          <c:tx>
            <c:v>10</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graph'!$D$11</c:f>
            </c:numRef>
          </c:xVal>
          <c:yVal>
            <c:numRef>
              <c:f>'CVA results and graph'!$C$11</c:f>
              <c:numCache>
                <c:formatCode>General</c:formatCode>
                <c:ptCount val="1"/>
                <c:pt idx="0">
                  <c:v>0</c:v>
                </c:pt>
              </c:numCache>
            </c:numRef>
          </c:yVal>
          <c:smooth val="0"/>
          <c:extLst>
            <c:ext xmlns:c16="http://schemas.microsoft.com/office/drawing/2014/chart" uri="{C3380CC4-5D6E-409C-BE32-E72D297353CC}">
              <c16:uniqueId val="{0000000D-7340-6D43-A0CD-37868CA1D189}"/>
            </c:ext>
          </c:extLst>
        </c:ser>
        <c:ser>
          <c:idx val="10"/>
          <c:order val="10"/>
          <c:tx>
            <c:v>11</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graph'!$D$12</c:f>
            </c:numRef>
          </c:xVal>
          <c:yVal>
            <c:numRef>
              <c:f>'CVA results and graph'!$C$12</c:f>
              <c:numCache>
                <c:formatCode>General</c:formatCode>
                <c:ptCount val="1"/>
                <c:pt idx="0">
                  <c:v>0</c:v>
                </c:pt>
              </c:numCache>
            </c:numRef>
          </c:yVal>
          <c:smooth val="0"/>
          <c:extLst>
            <c:ext xmlns:c16="http://schemas.microsoft.com/office/drawing/2014/chart" uri="{C3380CC4-5D6E-409C-BE32-E72D297353CC}">
              <c16:uniqueId val="{0000000E-7340-6D43-A0CD-37868CA1D189}"/>
            </c:ext>
          </c:extLst>
        </c:ser>
        <c:ser>
          <c:idx val="11"/>
          <c:order val="11"/>
          <c:tx>
            <c:v>12</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graph'!$D$13</c:f>
            </c:numRef>
          </c:xVal>
          <c:yVal>
            <c:numRef>
              <c:f>'CVA results and graph'!$C$13</c:f>
              <c:numCache>
                <c:formatCode>General</c:formatCode>
                <c:ptCount val="1"/>
                <c:pt idx="0">
                  <c:v>0</c:v>
                </c:pt>
              </c:numCache>
            </c:numRef>
          </c:yVal>
          <c:smooth val="0"/>
          <c:extLst>
            <c:ext xmlns:c16="http://schemas.microsoft.com/office/drawing/2014/chart" uri="{C3380CC4-5D6E-409C-BE32-E72D297353CC}">
              <c16:uniqueId val="{0000000F-7340-6D43-A0CD-37868CA1D189}"/>
            </c:ext>
          </c:extLst>
        </c:ser>
        <c:ser>
          <c:idx val="12"/>
          <c:order val="12"/>
          <c:tx>
            <c:v>13</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graph'!$D$14</c:f>
            </c:numRef>
          </c:xVal>
          <c:yVal>
            <c:numRef>
              <c:f>'CVA results and graph'!$C$14</c:f>
              <c:numCache>
                <c:formatCode>General</c:formatCode>
                <c:ptCount val="1"/>
                <c:pt idx="0">
                  <c:v>0</c:v>
                </c:pt>
              </c:numCache>
            </c:numRef>
          </c:yVal>
          <c:smooth val="0"/>
          <c:extLst>
            <c:ext xmlns:c16="http://schemas.microsoft.com/office/drawing/2014/chart" uri="{C3380CC4-5D6E-409C-BE32-E72D297353CC}">
              <c16:uniqueId val="{00000010-7340-6D43-A0CD-37868CA1D189}"/>
            </c:ext>
          </c:extLst>
        </c:ser>
        <c:ser>
          <c:idx val="13"/>
          <c:order val="13"/>
          <c:tx>
            <c:v>14</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graph'!$D$15</c:f>
            </c:numRef>
          </c:xVal>
          <c:yVal>
            <c:numRef>
              <c:f>'CVA results and graph'!$C$15</c:f>
              <c:numCache>
                <c:formatCode>General</c:formatCode>
                <c:ptCount val="1"/>
                <c:pt idx="0">
                  <c:v>0</c:v>
                </c:pt>
              </c:numCache>
            </c:numRef>
          </c:yVal>
          <c:smooth val="0"/>
          <c:extLst>
            <c:ext xmlns:c16="http://schemas.microsoft.com/office/drawing/2014/chart" uri="{C3380CC4-5D6E-409C-BE32-E72D297353CC}">
              <c16:uniqueId val="{00000011-7340-6D43-A0CD-37868CA1D189}"/>
            </c:ext>
          </c:extLst>
        </c:ser>
        <c:ser>
          <c:idx val="14"/>
          <c:order val="14"/>
          <c:tx>
            <c:v>15</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graph'!$D$16</c:f>
            </c:numRef>
          </c:xVal>
          <c:yVal>
            <c:numRef>
              <c:f>'CVA results and graph'!$C$16</c:f>
              <c:numCache>
                <c:formatCode>General</c:formatCode>
                <c:ptCount val="1"/>
                <c:pt idx="0">
                  <c:v>0</c:v>
                </c:pt>
              </c:numCache>
            </c:numRef>
          </c:yVal>
          <c:smooth val="0"/>
          <c:extLst>
            <c:ext xmlns:c16="http://schemas.microsoft.com/office/drawing/2014/chart" uri="{C3380CC4-5D6E-409C-BE32-E72D297353CC}">
              <c16:uniqueId val="{00000012-7340-6D43-A0CD-37868CA1D189}"/>
            </c:ext>
          </c:extLst>
        </c:ser>
        <c:ser>
          <c:idx val="15"/>
          <c:order val="15"/>
          <c:tx>
            <c:v>16</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graph'!$D$17</c:f>
            </c:numRef>
          </c:xVal>
          <c:yVal>
            <c:numRef>
              <c:f>'CVA results and graph'!$C$17</c:f>
              <c:numCache>
                <c:formatCode>General</c:formatCode>
                <c:ptCount val="1"/>
                <c:pt idx="0">
                  <c:v>0</c:v>
                </c:pt>
              </c:numCache>
            </c:numRef>
          </c:yVal>
          <c:smooth val="0"/>
          <c:extLst>
            <c:ext xmlns:c16="http://schemas.microsoft.com/office/drawing/2014/chart" uri="{C3380CC4-5D6E-409C-BE32-E72D297353CC}">
              <c16:uniqueId val="{00000013-7340-6D43-A0CD-37868CA1D189}"/>
            </c:ext>
          </c:extLst>
        </c:ser>
        <c:ser>
          <c:idx val="16"/>
          <c:order val="16"/>
          <c:tx>
            <c:v>17</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graph'!$D$18</c:f>
            </c:numRef>
          </c:xVal>
          <c:yVal>
            <c:numRef>
              <c:f>'CVA results and graph'!$C$18</c:f>
              <c:numCache>
                <c:formatCode>General</c:formatCode>
                <c:ptCount val="1"/>
                <c:pt idx="0">
                  <c:v>0</c:v>
                </c:pt>
              </c:numCache>
            </c:numRef>
          </c:yVal>
          <c:smooth val="0"/>
          <c:extLst>
            <c:ext xmlns:c16="http://schemas.microsoft.com/office/drawing/2014/chart" uri="{C3380CC4-5D6E-409C-BE32-E72D297353CC}">
              <c16:uniqueId val="{00000014-7340-6D43-A0CD-37868CA1D189}"/>
            </c:ext>
          </c:extLst>
        </c:ser>
        <c:ser>
          <c:idx val="17"/>
          <c:order val="17"/>
          <c:tx>
            <c:v>18</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graph'!$D$19</c:f>
            </c:numRef>
          </c:xVal>
          <c:yVal>
            <c:numRef>
              <c:f>'CVA results and graph'!$C$19</c:f>
              <c:numCache>
                <c:formatCode>General</c:formatCode>
                <c:ptCount val="1"/>
                <c:pt idx="0">
                  <c:v>0</c:v>
                </c:pt>
              </c:numCache>
            </c:numRef>
          </c:yVal>
          <c:smooth val="0"/>
          <c:extLst>
            <c:ext xmlns:c16="http://schemas.microsoft.com/office/drawing/2014/chart" uri="{C3380CC4-5D6E-409C-BE32-E72D297353CC}">
              <c16:uniqueId val="{00000015-7340-6D43-A0CD-37868CA1D189}"/>
            </c:ext>
          </c:extLst>
        </c:ser>
        <c:ser>
          <c:idx val="18"/>
          <c:order val="18"/>
          <c:tx>
            <c:v>19</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graph'!$D$20</c:f>
            </c:numRef>
          </c:xVal>
          <c:yVal>
            <c:numRef>
              <c:f>'CVA results and graph'!$C$20</c:f>
              <c:numCache>
                <c:formatCode>General</c:formatCode>
                <c:ptCount val="1"/>
                <c:pt idx="0">
                  <c:v>0</c:v>
                </c:pt>
              </c:numCache>
            </c:numRef>
          </c:yVal>
          <c:smooth val="0"/>
          <c:extLst>
            <c:ext xmlns:c16="http://schemas.microsoft.com/office/drawing/2014/chart" uri="{C3380CC4-5D6E-409C-BE32-E72D297353CC}">
              <c16:uniqueId val="{00000016-7340-6D43-A0CD-37868CA1D189}"/>
            </c:ext>
          </c:extLst>
        </c:ser>
        <c:ser>
          <c:idx val="19"/>
          <c:order val="19"/>
          <c:tx>
            <c:v>20</c:v>
          </c:tx>
          <c:spPr>
            <a:ln w="28575">
              <a:noFill/>
            </a:ln>
          </c:spPr>
          <c:marker>
            <c:symbol val="circle"/>
            <c:size val="16"/>
            <c:spPr>
              <a:solidFill>
                <a:schemeClr val="bg1"/>
              </a:solidFill>
              <a:ln>
                <a:solidFill>
                  <a:schemeClr val="tx1"/>
                </a:solidFill>
              </a:ln>
            </c:spPr>
          </c:marker>
          <c:dLbls>
            <c:dLbl>
              <c:idx val="0"/>
              <c:spPr/>
              <c:txPr>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7340-6D43-A0CD-37868CA1D189}"/>
                </c:ext>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'CVA results and graph'!$D$21</c:f>
            </c:numRef>
          </c:xVal>
          <c:yVal>
            <c:numRef>
              <c:f>'CVA results and graph'!$C$21</c:f>
              <c:numCache>
                <c:formatCode>General</c:formatCode>
                <c:ptCount val="1"/>
                <c:pt idx="0">
                  <c:v>0</c:v>
                </c:pt>
              </c:numCache>
            </c:numRef>
          </c:yVal>
          <c:smooth val="0"/>
          <c:extLst>
            <c:ext xmlns:c16="http://schemas.microsoft.com/office/drawing/2014/chart" uri="{C3380CC4-5D6E-409C-BE32-E72D297353CC}">
              <c16:uniqueId val="{00000018-7340-6D43-A0CD-37868CA1D189}"/>
            </c:ext>
          </c:extLst>
        </c:ser>
        <c:ser>
          <c:idx val="20"/>
          <c:order val="20"/>
          <c:tx>
            <c:v>21</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graph'!$D$22</c:f>
            </c:numRef>
          </c:xVal>
          <c:yVal>
            <c:numRef>
              <c:f>'CVA results and graph'!$C$22</c:f>
              <c:numCache>
                <c:formatCode>General</c:formatCode>
                <c:ptCount val="1"/>
                <c:pt idx="0">
                  <c:v>0</c:v>
                </c:pt>
              </c:numCache>
            </c:numRef>
          </c:yVal>
          <c:smooth val="0"/>
          <c:extLst>
            <c:ext xmlns:c16="http://schemas.microsoft.com/office/drawing/2014/chart" uri="{C3380CC4-5D6E-409C-BE32-E72D297353CC}">
              <c16:uniqueId val="{00000019-7340-6D43-A0CD-37868CA1D189}"/>
            </c:ext>
          </c:extLst>
        </c:ser>
        <c:ser>
          <c:idx val="21"/>
          <c:order val="21"/>
          <c:tx>
            <c:v>22</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graph'!$D$23</c:f>
            </c:numRef>
          </c:xVal>
          <c:yVal>
            <c:numRef>
              <c:f>'CVA results and graph'!$C$23</c:f>
              <c:numCache>
                <c:formatCode>General</c:formatCode>
                <c:ptCount val="1"/>
                <c:pt idx="0">
                  <c:v>0</c:v>
                </c:pt>
              </c:numCache>
            </c:numRef>
          </c:yVal>
          <c:smooth val="0"/>
          <c:extLst>
            <c:ext xmlns:c16="http://schemas.microsoft.com/office/drawing/2014/chart" uri="{C3380CC4-5D6E-409C-BE32-E72D297353CC}">
              <c16:uniqueId val="{0000001A-7340-6D43-A0CD-37868CA1D189}"/>
            </c:ext>
          </c:extLst>
        </c:ser>
        <c:ser>
          <c:idx val="22"/>
          <c:order val="22"/>
          <c:tx>
            <c:v>23</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graph'!$D$24</c:f>
            </c:numRef>
          </c:xVal>
          <c:yVal>
            <c:numRef>
              <c:f>'CVA results and graph'!$C$24</c:f>
              <c:numCache>
                <c:formatCode>General</c:formatCode>
                <c:ptCount val="1"/>
                <c:pt idx="0">
                  <c:v>0</c:v>
                </c:pt>
              </c:numCache>
            </c:numRef>
          </c:yVal>
          <c:smooth val="0"/>
          <c:extLst>
            <c:ext xmlns:c16="http://schemas.microsoft.com/office/drawing/2014/chart" uri="{C3380CC4-5D6E-409C-BE32-E72D297353CC}">
              <c16:uniqueId val="{0000001B-7340-6D43-A0CD-37868CA1D189}"/>
            </c:ext>
          </c:extLst>
        </c:ser>
        <c:ser>
          <c:idx val="23"/>
          <c:order val="23"/>
          <c:tx>
            <c:v>24</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graph'!$D$25</c:f>
            </c:numRef>
          </c:xVal>
          <c:yVal>
            <c:numRef>
              <c:f>'CVA results and graph'!$C$25</c:f>
              <c:numCache>
                <c:formatCode>General</c:formatCode>
                <c:ptCount val="1"/>
                <c:pt idx="0">
                  <c:v>0</c:v>
                </c:pt>
              </c:numCache>
            </c:numRef>
          </c:yVal>
          <c:smooth val="0"/>
          <c:extLst>
            <c:ext xmlns:c16="http://schemas.microsoft.com/office/drawing/2014/chart" uri="{C3380CC4-5D6E-409C-BE32-E72D297353CC}">
              <c16:uniqueId val="{0000001C-7340-6D43-A0CD-37868CA1D189}"/>
            </c:ext>
          </c:extLst>
        </c:ser>
        <c:ser>
          <c:idx val="24"/>
          <c:order val="24"/>
          <c:tx>
            <c:v>25</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graph'!$D$26</c:f>
            </c:numRef>
          </c:xVal>
          <c:yVal>
            <c:numRef>
              <c:f>'CVA results and graph'!$C$26</c:f>
              <c:numCache>
                <c:formatCode>General</c:formatCode>
                <c:ptCount val="1"/>
                <c:pt idx="0">
                  <c:v>0</c:v>
                </c:pt>
              </c:numCache>
            </c:numRef>
          </c:yVal>
          <c:smooth val="0"/>
          <c:extLst>
            <c:ext xmlns:c16="http://schemas.microsoft.com/office/drawing/2014/chart" uri="{C3380CC4-5D6E-409C-BE32-E72D297353CC}">
              <c16:uniqueId val="{0000001D-7340-6D43-A0CD-37868CA1D189}"/>
            </c:ext>
          </c:extLst>
        </c:ser>
        <c:ser>
          <c:idx val="25"/>
          <c:order val="25"/>
          <c:tx>
            <c:v>26</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graph'!$D$27</c:f>
            </c:numRef>
          </c:xVal>
          <c:yVal>
            <c:numRef>
              <c:f>'CVA results and graph'!$C$27</c:f>
              <c:numCache>
                <c:formatCode>General</c:formatCode>
                <c:ptCount val="1"/>
                <c:pt idx="0">
                  <c:v>0</c:v>
                </c:pt>
              </c:numCache>
            </c:numRef>
          </c:yVal>
          <c:smooth val="0"/>
          <c:extLst>
            <c:ext xmlns:c16="http://schemas.microsoft.com/office/drawing/2014/chart" uri="{C3380CC4-5D6E-409C-BE32-E72D297353CC}">
              <c16:uniqueId val="{0000001E-7340-6D43-A0CD-37868CA1D189}"/>
            </c:ext>
          </c:extLst>
        </c:ser>
        <c:ser>
          <c:idx val="26"/>
          <c:order val="26"/>
          <c:tx>
            <c:v>27</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graph'!$D$28</c:f>
            </c:numRef>
          </c:xVal>
          <c:yVal>
            <c:numRef>
              <c:f>'CVA results and graph'!$C$28</c:f>
              <c:numCache>
                <c:formatCode>General</c:formatCode>
                <c:ptCount val="1"/>
                <c:pt idx="0">
                  <c:v>0</c:v>
                </c:pt>
              </c:numCache>
            </c:numRef>
          </c:yVal>
          <c:smooth val="0"/>
          <c:extLst>
            <c:ext xmlns:c16="http://schemas.microsoft.com/office/drawing/2014/chart" uri="{C3380CC4-5D6E-409C-BE32-E72D297353CC}">
              <c16:uniqueId val="{0000001F-7340-6D43-A0CD-37868CA1D189}"/>
            </c:ext>
          </c:extLst>
        </c:ser>
        <c:ser>
          <c:idx val="27"/>
          <c:order val="27"/>
          <c:tx>
            <c:v>28</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graph'!$D$29</c:f>
            </c:numRef>
          </c:xVal>
          <c:yVal>
            <c:numRef>
              <c:f>'CVA results and graph'!$C$29</c:f>
              <c:numCache>
                <c:formatCode>General</c:formatCode>
                <c:ptCount val="1"/>
                <c:pt idx="0">
                  <c:v>0</c:v>
                </c:pt>
              </c:numCache>
            </c:numRef>
          </c:yVal>
          <c:smooth val="0"/>
          <c:extLst>
            <c:ext xmlns:c16="http://schemas.microsoft.com/office/drawing/2014/chart" uri="{C3380CC4-5D6E-409C-BE32-E72D297353CC}">
              <c16:uniqueId val="{00000020-7340-6D43-A0CD-37868CA1D189}"/>
            </c:ext>
          </c:extLst>
        </c:ser>
        <c:ser>
          <c:idx val="28"/>
          <c:order val="28"/>
          <c:tx>
            <c:v>29</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graph'!$D$30</c:f>
            </c:numRef>
          </c:xVal>
          <c:yVal>
            <c:numRef>
              <c:f>'CVA results and graph'!$C$30</c:f>
              <c:numCache>
                <c:formatCode>General</c:formatCode>
                <c:ptCount val="1"/>
                <c:pt idx="0">
                  <c:v>0</c:v>
                </c:pt>
              </c:numCache>
            </c:numRef>
          </c:yVal>
          <c:smooth val="0"/>
          <c:extLst>
            <c:ext xmlns:c16="http://schemas.microsoft.com/office/drawing/2014/chart" uri="{C3380CC4-5D6E-409C-BE32-E72D297353CC}">
              <c16:uniqueId val="{00000021-7340-6D43-A0CD-37868CA1D189}"/>
            </c:ext>
          </c:extLst>
        </c:ser>
        <c:ser>
          <c:idx val="29"/>
          <c:order val="29"/>
          <c:tx>
            <c:v>30</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graph'!$D$31</c:f>
            </c:numRef>
          </c:xVal>
          <c:yVal>
            <c:numRef>
              <c:f>'CVA results and graph'!$C$31</c:f>
              <c:numCache>
                <c:formatCode>General</c:formatCode>
                <c:ptCount val="1"/>
                <c:pt idx="0">
                  <c:v>0</c:v>
                </c:pt>
              </c:numCache>
            </c:numRef>
          </c:yVal>
          <c:smooth val="0"/>
          <c:extLst>
            <c:ext xmlns:c16="http://schemas.microsoft.com/office/drawing/2014/chart" uri="{C3380CC4-5D6E-409C-BE32-E72D297353CC}">
              <c16:uniqueId val="{00000022-7340-6D43-A0CD-37868CA1D189}"/>
            </c:ext>
          </c:extLst>
        </c:ser>
        <c:ser>
          <c:idx val="30"/>
          <c:order val="30"/>
          <c:tx>
            <c:v>31</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graph'!$D$32</c:f>
            </c:numRef>
          </c:xVal>
          <c:yVal>
            <c:numRef>
              <c:f>'CVA results and graph'!$C$32</c:f>
              <c:numCache>
                <c:formatCode>General</c:formatCode>
                <c:ptCount val="1"/>
                <c:pt idx="0">
                  <c:v>0</c:v>
                </c:pt>
              </c:numCache>
            </c:numRef>
          </c:yVal>
          <c:smooth val="0"/>
          <c:extLst>
            <c:ext xmlns:c16="http://schemas.microsoft.com/office/drawing/2014/chart" uri="{C3380CC4-5D6E-409C-BE32-E72D297353CC}">
              <c16:uniqueId val="{00000023-7340-6D43-A0CD-37868CA1D189}"/>
            </c:ext>
          </c:extLst>
        </c:ser>
        <c:ser>
          <c:idx val="31"/>
          <c:order val="31"/>
          <c:tx>
            <c:v>32</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graph'!$D$33</c:f>
            </c:numRef>
          </c:xVal>
          <c:yVal>
            <c:numRef>
              <c:f>'CVA results and graph'!$C$33</c:f>
              <c:numCache>
                <c:formatCode>General</c:formatCode>
                <c:ptCount val="1"/>
                <c:pt idx="0">
                  <c:v>0</c:v>
                </c:pt>
              </c:numCache>
            </c:numRef>
          </c:yVal>
          <c:smooth val="0"/>
          <c:extLst>
            <c:ext xmlns:c16="http://schemas.microsoft.com/office/drawing/2014/chart" uri="{C3380CC4-5D6E-409C-BE32-E72D297353CC}">
              <c16:uniqueId val="{00000024-7340-6D43-A0CD-37868CA1D189}"/>
            </c:ext>
          </c:extLst>
        </c:ser>
        <c:ser>
          <c:idx val="32"/>
          <c:order val="32"/>
          <c:tx>
            <c:v>33</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graph'!$D$34</c:f>
            </c:numRef>
          </c:xVal>
          <c:yVal>
            <c:numRef>
              <c:f>'CVA results and graph'!$C$34</c:f>
              <c:numCache>
                <c:formatCode>General</c:formatCode>
                <c:ptCount val="1"/>
                <c:pt idx="0">
                  <c:v>0</c:v>
                </c:pt>
              </c:numCache>
            </c:numRef>
          </c:yVal>
          <c:smooth val="0"/>
          <c:extLst>
            <c:ext xmlns:c16="http://schemas.microsoft.com/office/drawing/2014/chart" uri="{C3380CC4-5D6E-409C-BE32-E72D297353CC}">
              <c16:uniqueId val="{00000025-7340-6D43-A0CD-37868CA1D189}"/>
            </c:ext>
          </c:extLst>
        </c:ser>
        <c:ser>
          <c:idx val="33"/>
          <c:order val="33"/>
          <c:tx>
            <c:v>34</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graph'!$D$35</c:f>
            </c:numRef>
          </c:xVal>
          <c:yVal>
            <c:numRef>
              <c:f>'CVA results and graph'!$C$35</c:f>
              <c:numCache>
                <c:formatCode>General</c:formatCode>
                <c:ptCount val="1"/>
                <c:pt idx="0">
                  <c:v>0</c:v>
                </c:pt>
              </c:numCache>
            </c:numRef>
          </c:yVal>
          <c:smooth val="0"/>
          <c:extLst>
            <c:ext xmlns:c16="http://schemas.microsoft.com/office/drawing/2014/chart" uri="{C3380CC4-5D6E-409C-BE32-E72D297353CC}">
              <c16:uniqueId val="{00000026-7340-6D43-A0CD-37868CA1D189}"/>
            </c:ext>
          </c:extLst>
        </c:ser>
        <c:ser>
          <c:idx val="34"/>
          <c:order val="34"/>
          <c:tx>
            <c:v>35</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graph'!$D$36</c:f>
            </c:numRef>
          </c:xVal>
          <c:yVal>
            <c:numRef>
              <c:f>'CVA results and graph'!$C$36</c:f>
              <c:numCache>
                <c:formatCode>General</c:formatCode>
                <c:ptCount val="1"/>
                <c:pt idx="0">
                  <c:v>0</c:v>
                </c:pt>
              </c:numCache>
            </c:numRef>
          </c:yVal>
          <c:smooth val="0"/>
          <c:extLst>
            <c:ext xmlns:c16="http://schemas.microsoft.com/office/drawing/2014/chart" uri="{C3380CC4-5D6E-409C-BE32-E72D297353CC}">
              <c16:uniqueId val="{00000027-7340-6D43-A0CD-37868CA1D189}"/>
            </c:ext>
          </c:extLst>
        </c:ser>
        <c:ser>
          <c:idx val="35"/>
          <c:order val="35"/>
          <c:tx>
            <c:v>36</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graph'!$D$37</c:f>
            </c:numRef>
          </c:xVal>
          <c:yVal>
            <c:numRef>
              <c:f>'CVA results and graph'!$C$37</c:f>
              <c:numCache>
                <c:formatCode>General</c:formatCode>
                <c:ptCount val="1"/>
                <c:pt idx="0">
                  <c:v>0</c:v>
                </c:pt>
              </c:numCache>
            </c:numRef>
          </c:yVal>
          <c:smooth val="0"/>
          <c:extLst>
            <c:ext xmlns:c16="http://schemas.microsoft.com/office/drawing/2014/chart" uri="{C3380CC4-5D6E-409C-BE32-E72D297353CC}">
              <c16:uniqueId val="{00000028-7340-6D43-A0CD-37868CA1D189}"/>
            </c:ext>
          </c:extLst>
        </c:ser>
        <c:ser>
          <c:idx val="36"/>
          <c:order val="36"/>
          <c:tx>
            <c:v>37</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graph'!$D$38</c:f>
            </c:numRef>
          </c:xVal>
          <c:yVal>
            <c:numRef>
              <c:f>'CVA results and graph'!$C$38</c:f>
              <c:numCache>
                <c:formatCode>General</c:formatCode>
                <c:ptCount val="1"/>
                <c:pt idx="0">
                  <c:v>0</c:v>
                </c:pt>
              </c:numCache>
            </c:numRef>
          </c:yVal>
          <c:smooth val="0"/>
          <c:extLst>
            <c:ext xmlns:c16="http://schemas.microsoft.com/office/drawing/2014/chart" uri="{C3380CC4-5D6E-409C-BE32-E72D297353CC}">
              <c16:uniqueId val="{00000029-7340-6D43-A0CD-37868CA1D189}"/>
            </c:ext>
          </c:extLst>
        </c:ser>
        <c:ser>
          <c:idx val="37"/>
          <c:order val="37"/>
          <c:tx>
            <c:v>38</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graph'!$D$39</c:f>
            </c:numRef>
          </c:xVal>
          <c:yVal>
            <c:numRef>
              <c:f>'CVA results and graph'!$C$39</c:f>
              <c:numCache>
                <c:formatCode>General</c:formatCode>
                <c:ptCount val="1"/>
                <c:pt idx="0">
                  <c:v>0</c:v>
                </c:pt>
              </c:numCache>
            </c:numRef>
          </c:yVal>
          <c:smooth val="0"/>
          <c:extLst>
            <c:ext xmlns:c16="http://schemas.microsoft.com/office/drawing/2014/chart" uri="{C3380CC4-5D6E-409C-BE32-E72D297353CC}">
              <c16:uniqueId val="{0000002A-7340-6D43-A0CD-37868CA1D189}"/>
            </c:ext>
          </c:extLst>
        </c:ser>
        <c:ser>
          <c:idx val="38"/>
          <c:order val="38"/>
          <c:tx>
            <c:v>39</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graph'!$D$40</c:f>
            </c:numRef>
          </c:xVal>
          <c:yVal>
            <c:numRef>
              <c:f>'CVA results and graph'!$C$40</c:f>
              <c:numCache>
                <c:formatCode>General</c:formatCode>
                <c:ptCount val="1"/>
                <c:pt idx="0">
                  <c:v>0</c:v>
                </c:pt>
              </c:numCache>
            </c:numRef>
          </c:yVal>
          <c:smooth val="0"/>
          <c:extLst>
            <c:ext xmlns:c16="http://schemas.microsoft.com/office/drawing/2014/chart" uri="{C3380CC4-5D6E-409C-BE32-E72D297353CC}">
              <c16:uniqueId val="{0000002B-7340-6D43-A0CD-37868CA1D189}"/>
            </c:ext>
          </c:extLst>
        </c:ser>
        <c:ser>
          <c:idx val="39"/>
          <c:order val="39"/>
          <c:tx>
            <c:v>40</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graph'!$D$41</c:f>
            </c:numRef>
          </c:xVal>
          <c:yVal>
            <c:numRef>
              <c:f>'CVA results and graph'!$C$41</c:f>
              <c:numCache>
                <c:formatCode>General</c:formatCode>
                <c:ptCount val="1"/>
                <c:pt idx="0">
                  <c:v>0</c:v>
                </c:pt>
              </c:numCache>
            </c:numRef>
          </c:yVal>
          <c:smooth val="0"/>
          <c:extLst>
            <c:ext xmlns:c16="http://schemas.microsoft.com/office/drawing/2014/chart" uri="{C3380CC4-5D6E-409C-BE32-E72D297353CC}">
              <c16:uniqueId val="{0000002C-7340-6D43-A0CD-37868CA1D189}"/>
            </c:ext>
          </c:extLst>
        </c:ser>
        <c:ser>
          <c:idx val="40"/>
          <c:order val="40"/>
          <c:tx>
            <c:v>41</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graph'!$D$42</c:f>
            </c:numRef>
          </c:xVal>
          <c:yVal>
            <c:numRef>
              <c:f>'CVA results and graph'!$C$42</c:f>
              <c:numCache>
                <c:formatCode>General</c:formatCode>
                <c:ptCount val="1"/>
                <c:pt idx="0">
                  <c:v>0</c:v>
                </c:pt>
              </c:numCache>
            </c:numRef>
          </c:yVal>
          <c:smooth val="0"/>
          <c:extLst>
            <c:ext xmlns:c16="http://schemas.microsoft.com/office/drawing/2014/chart" uri="{C3380CC4-5D6E-409C-BE32-E72D297353CC}">
              <c16:uniqueId val="{0000002D-7340-6D43-A0CD-37868CA1D189}"/>
            </c:ext>
          </c:extLst>
        </c:ser>
        <c:ser>
          <c:idx val="41"/>
          <c:order val="41"/>
          <c:tx>
            <c:v>42</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graph'!$D$43</c:f>
            </c:numRef>
          </c:xVal>
          <c:yVal>
            <c:numRef>
              <c:f>'CVA results and graph'!$C$43</c:f>
              <c:numCache>
                <c:formatCode>General</c:formatCode>
                <c:ptCount val="1"/>
                <c:pt idx="0">
                  <c:v>0</c:v>
                </c:pt>
              </c:numCache>
            </c:numRef>
          </c:yVal>
          <c:smooth val="0"/>
          <c:extLst>
            <c:ext xmlns:c16="http://schemas.microsoft.com/office/drawing/2014/chart" uri="{C3380CC4-5D6E-409C-BE32-E72D297353CC}">
              <c16:uniqueId val="{0000002E-7340-6D43-A0CD-37868CA1D189}"/>
            </c:ext>
          </c:extLst>
        </c:ser>
        <c:ser>
          <c:idx val="42"/>
          <c:order val="42"/>
          <c:tx>
            <c:v>43</c:v>
          </c:tx>
          <c:spPr>
            <a:ln w="28575">
              <a:noFill/>
            </a:ln>
          </c:spPr>
          <c:dPt>
            <c:idx val="0"/>
            <c:marker>
              <c:symbol val="circle"/>
              <c:size val="16"/>
              <c:spPr>
                <a:solidFill>
                  <a:schemeClr val="bg1"/>
                </a:solidFill>
                <a:ln>
                  <a:solidFill>
                    <a:schemeClr val="tx1"/>
                  </a:solidFill>
                </a:ln>
              </c:spPr>
            </c:marker>
            <c:bubble3D val="0"/>
            <c:extLst>
              <c:ext xmlns:c16="http://schemas.microsoft.com/office/drawing/2014/chart" uri="{C3380CC4-5D6E-409C-BE32-E72D297353CC}">
                <c16:uniqueId val="{00000030-7340-6D43-A0CD-37868CA1D18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graph'!$D$44</c:f>
            </c:numRef>
          </c:xVal>
          <c:yVal>
            <c:numRef>
              <c:f>'CVA results and graph'!$C$44</c:f>
              <c:numCache>
                <c:formatCode>General</c:formatCode>
                <c:ptCount val="1"/>
                <c:pt idx="0">
                  <c:v>0</c:v>
                </c:pt>
              </c:numCache>
            </c:numRef>
          </c:yVal>
          <c:smooth val="0"/>
          <c:extLst>
            <c:ext xmlns:c16="http://schemas.microsoft.com/office/drawing/2014/chart" uri="{C3380CC4-5D6E-409C-BE32-E72D297353CC}">
              <c16:uniqueId val="{00000031-7340-6D43-A0CD-37868CA1D189}"/>
            </c:ext>
          </c:extLst>
        </c:ser>
        <c:ser>
          <c:idx val="43"/>
          <c:order val="43"/>
          <c:tx>
            <c:v>44</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graph'!$D$45</c:f>
            </c:numRef>
          </c:xVal>
          <c:yVal>
            <c:numRef>
              <c:f>'CVA results and graph'!$C$45</c:f>
              <c:numCache>
                <c:formatCode>General</c:formatCode>
                <c:ptCount val="1"/>
                <c:pt idx="0">
                  <c:v>0</c:v>
                </c:pt>
              </c:numCache>
            </c:numRef>
          </c:yVal>
          <c:smooth val="0"/>
          <c:extLst>
            <c:ext xmlns:c16="http://schemas.microsoft.com/office/drawing/2014/chart" uri="{C3380CC4-5D6E-409C-BE32-E72D297353CC}">
              <c16:uniqueId val="{00000032-7340-6D43-A0CD-37868CA1D189}"/>
            </c:ext>
          </c:extLst>
        </c:ser>
        <c:ser>
          <c:idx val="44"/>
          <c:order val="44"/>
          <c:tx>
            <c:v>45</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graph'!$D$46</c:f>
            </c:numRef>
          </c:xVal>
          <c:yVal>
            <c:numRef>
              <c:f>'CVA results and graph'!$C$46</c:f>
              <c:numCache>
                <c:formatCode>General</c:formatCode>
                <c:ptCount val="1"/>
                <c:pt idx="0">
                  <c:v>0</c:v>
                </c:pt>
              </c:numCache>
            </c:numRef>
          </c:yVal>
          <c:smooth val="0"/>
          <c:extLst>
            <c:ext xmlns:c16="http://schemas.microsoft.com/office/drawing/2014/chart" uri="{C3380CC4-5D6E-409C-BE32-E72D297353CC}">
              <c16:uniqueId val="{00000033-7340-6D43-A0CD-37868CA1D189}"/>
            </c:ext>
          </c:extLst>
        </c:ser>
        <c:ser>
          <c:idx val="45"/>
          <c:order val="45"/>
          <c:tx>
            <c:v>46</c:v>
          </c:tx>
          <c:spPr>
            <a:ln w="28575">
              <a:noFill/>
            </a:ln>
          </c:spPr>
          <c:dPt>
            <c:idx val="0"/>
            <c:marker>
              <c:symbol val="circle"/>
              <c:size val="16"/>
              <c:spPr>
                <a:solidFill>
                  <a:schemeClr val="bg1"/>
                </a:solidFill>
                <a:ln>
                  <a:solidFill>
                    <a:schemeClr val="tx1"/>
                  </a:solidFill>
                </a:ln>
              </c:spPr>
            </c:marker>
            <c:bubble3D val="0"/>
            <c:extLst>
              <c:ext xmlns:c16="http://schemas.microsoft.com/office/drawing/2014/chart" uri="{C3380CC4-5D6E-409C-BE32-E72D297353CC}">
                <c16:uniqueId val="{00000035-7340-6D43-A0CD-37868CA1D18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graph'!$D$47</c:f>
            </c:numRef>
          </c:xVal>
          <c:yVal>
            <c:numRef>
              <c:f>'CVA results and graph'!$C$47</c:f>
              <c:numCache>
                <c:formatCode>General</c:formatCode>
                <c:ptCount val="1"/>
                <c:pt idx="0">
                  <c:v>0</c:v>
                </c:pt>
              </c:numCache>
            </c:numRef>
          </c:yVal>
          <c:smooth val="0"/>
          <c:extLst>
            <c:ext xmlns:c16="http://schemas.microsoft.com/office/drawing/2014/chart" uri="{C3380CC4-5D6E-409C-BE32-E72D297353CC}">
              <c16:uniqueId val="{00000036-7340-6D43-A0CD-37868CA1D189}"/>
            </c:ext>
          </c:extLst>
        </c:ser>
        <c:ser>
          <c:idx val="46"/>
          <c:order val="46"/>
          <c:tx>
            <c:v>47</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graph'!$D$48</c:f>
            </c:numRef>
          </c:xVal>
          <c:yVal>
            <c:numRef>
              <c:f>'CVA results and graph'!$C$48</c:f>
              <c:numCache>
                <c:formatCode>General</c:formatCode>
                <c:ptCount val="1"/>
                <c:pt idx="0">
                  <c:v>0</c:v>
                </c:pt>
              </c:numCache>
            </c:numRef>
          </c:yVal>
          <c:smooth val="0"/>
          <c:extLst>
            <c:ext xmlns:c16="http://schemas.microsoft.com/office/drawing/2014/chart" uri="{C3380CC4-5D6E-409C-BE32-E72D297353CC}">
              <c16:uniqueId val="{00000037-7340-6D43-A0CD-37868CA1D189}"/>
            </c:ext>
          </c:extLst>
        </c:ser>
        <c:ser>
          <c:idx val="47"/>
          <c:order val="47"/>
          <c:tx>
            <c:v>48</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graph'!$D$49</c:f>
            </c:numRef>
          </c:xVal>
          <c:yVal>
            <c:numRef>
              <c:f>'CVA results and graph'!$C$49</c:f>
              <c:numCache>
                <c:formatCode>General</c:formatCode>
                <c:ptCount val="1"/>
                <c:pt idx="0">
                  <c:v>0</c:v>
                </c:pt>
              </c:numCache>
            </c:numRef>
          </c:yVal>
          <c:smooth val="0"/>
          <c:extLst>
            <c:ext xmlns:c16="http://schemas.microsoft.com/office/drawing/2014/chart" uri="{C3380CC4-5D6E-409C-BE32-E72D297353CC}">
              <c16:uniqueId val="{00000038-7340-6D43-A0CD-37868CA1D189}"/>
            </c:ext>
          </c:extLst>
        </c:ser>
        <c:ser>
          <c:idx val="48"/>
          <c:order val="48"/>
          <c:tx>
            <c:v>49</c:v>
          </c:tx>
          <c:spPr>
            <a:ln w="28575">
              <a:noFill/>
            </a:ln>
          </c:spPr>
          <c:marker>
            <c:symbol val="circle"/>
            <c:size val="16"/>
            <c:spPr>
              <a:solidFill>
                <a:schemeClr val="bg1"/>
              </a:solidFill>
              <a:ln>
                <a:solidFill>
                  <a:schemeClr val="tx1"/>
                </a:solidFill>
              </a:ln>
            </c:spPr>
          </c:marker>
          <c:dLbls>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'CVA results and graph'!$D$50</c:f>
            </c:numRef>
          </c:xVal>
          <c:yVal>
            <c:numRef>
              <c:f>'CVA results and graph'!$C$50</c:f>
              <c:numCache>
                <c:formatCode>General</c:formatCode>
                <c:ptCount val="1"/>
                <c:pt idx="0">
                  <c:v>0</c:v>
                </c:pt>
              </c:numCache>
            </c:numRef>
          </c:yVal>
          <c:smooth val="0"/>
          <c:extLst>
            <c:ext xmlns:c16="http://schemas.microsoft.com/office/drawing/2014/chart" uri="{C3380CC4-5D6E-409C-BE32-E72D297353CC}">
              <c16:uniqueId val="{00000039-7340-6D43-A0CD-37868CA1D189}"/>
            </c:ext>
          </c:extLst>
        </c:ser>
        <c:ser>
          <c:idx val="49"/>
          <c:order val="49"/>
          <c:tx>
            <c:v>50</c:v>
          </c:tx>
          <c:spPr>
            <a:ln w="28575">
              <a:noFill/>
            </a:ln>
          </c:spPr>
          <c:xVal>
            <c:numRef>
              <c:f>'CVA results and graph'!$D$51</c:f>
            </c:numRef>
          </c:xVal>
          <c:yVal>
            <c:numRef>
              <c:f>'CVA results and graph'!$C$51</c:f>
              <c:numCache>
                <c:formatCode>General</c:formatCode>
                <c:ptCount val="1"/>
                <c:pt idx="0">
                  <c:v>0</c:v>
                </c:pt>
              </c:numCache>
            </c:numRef>
          </c:yVal>
          <c:smooth val="0"/>
          <c:extLst>
            <c:ext xmlns:c16="http://schemas.microsoft.com/office/drawing/2014/chart" uri="{C3380CC4-5D6E-409C-BE32-E72D297353CC}">
              <c16:uniqueId val="{00000008-1F18-45E1-855F-39B793C8684D}"/>
            </c:ext>
          </c:extLst>
        </c:ser>
        <c:dLbls>
          <c:showLegendKey val="0"/>
          <c:showVal val="0"/>
          <c:showCatName val="0"/>
          <c:showSerName val="0"/>
          <c:showPercent val="0"/>
          <c:showBubbleSize val="0"/>
        </c:dLbls>
        <c:axId val="477617391"/>
        <c:axId val="1"/>
      </c:scatterChart>
      <c:valAx>
        <c:axId val="477617391"/>
        <c:scaling>
          <c:orientation val="minMax"/>
          <c:max val="4"/>
          <c:min val="1"/>
        </c:scaling>
        <c:delete val="0"/>
        <c:axPos val="b"/>
        <c:title>
          <c:tx>
            <c:rich>
              <a:bodyPr/>
              <a:lstStyle/>
              <a:p>
                <a:pPr>
                  <a:defRPr sz="1800" b="1" i="0" u="none" strike="noStrike" baseline="0">
                    <a:solidFill>
                      <a:srgbClr val="000000"/>
                    </a:solidFill>
                    <a:latin typeface="Calibri"/>
                    <a:ea typeface="Calibri"/>
                    <a:cs typeface="Calibri"/>
                  </a:defRPr>
                </a:pPr>
                <a:r>
                  <a:rPr lang="en-US"/>
                  <a:t>Exposure Score</a:t>
                </a:r>
              </a:p>
            </c:rich>
          </c:tx>
          <c:layout>
            <c:manualLayout>
              <c:xMode val="edge"/>
              <c:yMode val="edge"/>
              <c:x val="0.42571030552655731"/>
              <c:y val="0.92225390726413625"/>
            </c:manualLayout>
          </c:layout>
          <c:overlay val="0"/>
        </c:title>
        <c:numFmt formatCode="General" sourceLinked="1"/>
        <c:majorTickMark val="out"/>
        <c:minorTickMark val="none"/>
        <c:tickLblPos val="nextTo"/>
        <c:txPr>
          <a:bodyPr rot="0" vert="horz"/>
          <a:lstStyle/>
          <a:p>
            <a:pPr>
              <a:defRPr sz="1400" b="0" i="0" u="none" strike="noStrike" baseline="0">
                <a:solidFill>
                  <a:srgbClr val="000000"/>
                </a:solidFill>
                <a:latin typeface="Calibri"/>
                <a:ea typeface="Calibri"/>
                <a:cs typeface="Calibri"/>
              </a:defRPr>
            </a:pPr>
            <a:endParaRPr lang="en-US"/>
          </a:p>
        </c:txPr>
        <c:crossAx val="1"/>
        <c:crosses val="autoZero"/>
        <c:crossBetween val="midCat"/>
        <c:majorUnit val="1"/>
      </c:valAx>
      <c:valAx>
        <c:axId val="1"/>
        <c:scaling>
          <c:orientation val="minMax"/>
          <c:max val="4"/>
          <c:min val="1"/>
        </c:scaling>
        <c:delete val="0"/>
        <c:axPos val="l"/>
        <c:majorGridlines/>
        <c:title>
          <c:tx>
            <c:rich>
              <a:bodyPr/>
              <a:lstStyle/>
              <a:p>
                <a:pPr>
                  <a:defRPr sz="1800" b="1" i="0" u="none" strike="noStrike" baseline="0">
                    <a:solidFill>
                      <a:srgbClr val="000000"/>
                    </a:solidFill>
                    <a:latin typeface="Calibri"/>
                    <a:ea typeface="Calibri"/>
                    <a:cs typeface="Calibri"/>
                  </a:defRPr>
                </a:pPr>
                <a:r>
                  <a:rPr lang="en-US"/>
                  <a:t>Sensitivity Score</a:t>
                </a:r>
              </a:p>
            </c:rich>
          </c:tx>
          <c:layout>
            <c:manualLayout>
              <c:xMode val="edge"/>
              <c:yMode val="edge"/>
              <c:x val="5.0765716881372297E-2"/>
              <c:y val="0.39029537705315265"/>
            </c:manualLayout>
          </c:layout>
          <c:overlay val="0"/>
        </c:title>
        <c:numFmt formatCode="General" sourceLinked="1"/>
        <c:majorTickMark val="out"/>
        <c:minorTickMark val="none"/>
        <c:tickLblPos val="nextTo"/>
        <c:txPr>
          <a:bodyPr rot="0" vert="horz"/>
          <a:lstStyle/>
          <a:p>
            <a:pPr>
              <a:defRPr sz="1400" b="0" i="0" u="none" strike="noStrike" baseline="0">
                <a:solidFill>
                  <a:srgbClr val="000000"/>
                </a:solidFill>
                <a:latin typeface="Calibri"/>
                <a:ea typeface="Calibri"/>
                <a:cs typeface="Calibri"/>
              </a:defRPr>
            </a:pPr>
            <a:endParaRPr lang="en-US"/>
          </a:p>
        </c:txPr>
        <c:crossAx val="477617391"/>
        <c:crosses val="autoZero"/>
        <c:crossBetween val="midCat"/>
        <c:majorUnit val="1"/>
        <c:minorUnit val="0.1"/>
      </c:valAx>
      <c:spPr>
        <a:gradFill flip="none" rotWithShape="1">
          <a:gsLst>
            <a:gs pos="66000">
              <a:srgbClr val="FC1B0A">
                <a:alpha val="50000"/>
              </a:srgbClr>
            </a:gs>
            <a:gs pos="15000">
              <a:srgbClr val="00B050">
                <a:alpha val="50000"/>
              </a:srgbClr>
            </a:gs>
            <a:gs pos="44000">
              <a:srgbClr val="FFFF00">
                <a:alpha val="50000"/>
              </a:srgbClr>
            </a:gs>
            <a:gs pos="37000">
              <a:srgbClr val="FFFF00">
                <a:alpha val="50000"/>
              </a:srgbClr>
            </a:gs>
            <a:gs pos="29000">
              <a:srgbClr val="FFFF00">
                <a:alpha val="50000"/>
              </a:srgbClr>
            </a:gs>
            <a:gs pos="78000">
              <a:schemeClr val="accent2">
                <a:alpha val="82000"/>
              </a:schemeClr>
            </a:gs>
          </a:gsLst>
          <a:path path="circle">
            <a:fillToRect t="100000" r="100000"/>
          </a:path>
          <a:tileRect l="-100000" b="-100000"/>
        </a:gradFill>
      </c:spPr>
    </c:plotArea>
    <c:plotVisOnly val="1"/>
    <c:dispBlanksAs val="gap"/>
    <c:showDLblsOverMax val="0"/>
  </c:chart>
  <c:spPr>
    <a:solidFill>
      <a:schemeClr val="bg1"/>
    </a:solidFill>
    <a:ln>
      <a:noFill/>
    </a:ln>
  </c:spPr>
  <c:txPr>
    <a:bodyPr/>
    <a:lstStyle/>
    <a:p>
      <a:pPr>
        <a:defRPr sz="14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solidFill>
                  <a:schemeClr val="tx1"/>
                </a:solidFill>
              </a:rPr>
              <a:t>Directional Effect of Climate Change</a:t>
            </a:r>
          </a:p>
        </c:rich>
      </c:tx>
      <c:layout>
        <c:manualLayout>
          <c:xMode val="edge"/>
          <c:yMode val="edge"/>
          <c:x val="0.35126322558478001"/>
          <c:y val="5.86985168474986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32134600755266"/>
          <c:y val="0.11327439664133057"/>
          <c:w val="0.78101564684846614"/>
          <c:h val="0.75134476315916687"/>
        </c:manualLayout>
      </c:layout>
      <c:barChart>
        <c:barDir val="col"/>
        <c:grouping val="stacked"/>
        <c:varyColors val="0"/>
        <c:ser>
          <c:idx val="0"/>
          <c:order val="0"/>
          <c:spPr>
            <a:solidFill>
              <a:schemeClr val="accent1"/>
            </a:solidFill>
            <a:ln w="12700">
              <a:noFill/>
            </a:ln>
            <a:effectLst/>
          </c:spPr>
          <c:invertIfNegative val="0"/>
          <c:dPt>
            <c:idx val="0"/>
            <c:invertIfNegative val="0"/>
            <c:bubble3D val="0"/>
            <c:spPr>
              <a:solidFill>
                <a:srgbClr val="00B050"/>
              </a:solidFill>
              <a:ln w="12700">
                <a:noFill/>
              </a:ln>
              <a:effectLst/>
            </c:spPr>
            <c:extLst>
              <c:ext xmlns:c16="http://schemas.microsoft.com/office/drawing/2014/chart" uri="{C3380CC4-5D6E-409C-BE32-E72D297353CC}">
                <c16:uniqueId val="{00000065-894D-C048-BB01-7AE1049E347B}"/>
              </c:ext>
            </c:extLst>
          </c:dPt>
          <c:dPt>
            <c:idx val="1"/>
            <c:invertIfNegative val="0"/>
            <c:bubble3D val="0"/>
            <c:spPr>
              <a:solidFill>
                <a:srgbClr val="FF0000"/>
              </a:solidFill>
              <a:ln w="12700">
                <a:noFill/>
              </a:ln>
              <a:effectLst/>
            </c:spPr>
            <c:extLst>
              <c:ext xmlns:c16="http://schemas.microsoft.com/office/drawing/2014/chart" uri="{C3380CC4-5D6E-409C-BE32-E72D297353CC}">
                <c16:uniqueId val="{00000067-894D-C048-BB01-7AE1049E347B}"/>
              </c:ext>
            </c:extLst>
          </c:dPt>
          <c:dLbls>
            <c:dLbl>
              <c:idx val="0"/>
              <c:tx>
                <c:rich>
                  <a:bodyPr/>
                  <a:lstStyle/>
                  <a:p>
                    <a:fld id="{442F5AB4-18B9-4EC7-820F-2C9C36371EA1}" type="CELLRANGE">
                      <a:rPr lang="en-US"/>
                      <a:pPr/>
                      <a:t>[CELLRANGE]</a:t>
                    </a:fld>
                    <a:endParaRPr lang="en-US"/>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65-894D-C048-BB01-7AE1049E347B}"/>
                </c:ext>
              </c:extLst>
            </c:dLbl>
            <c:dLbl>
              <c:idx val="1"/>
              <c:tx>
                <c:rich>
                  <a:bodyPr/>
                  <a:lstStyle/>
                  <a:p>
                    <a:fld id="{616317D8-7ADB-4CF9-966A-D21F56B4EAC2}" type="CELLRANGE">
                      <a:rPr lang="en-US"/>
                      <a:pPr/>
                      <a:t>[CELLRANGE]</a:t>
                    </a:fld>
                    <a:endParaRPr lang="en-US"/>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894D-C048-BB01-7AE1049E347B}"/>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1">
                        <c:v> Neutral (0)</c:v>
                      </c:pt>
                    </c:strCache>
                  </c16:filteredLitCache>
                </c:ext>
              </c:extLst>
              <c:f/>
              <c:strCache>
                <c:ptCount val="2"/>
                <c:pt idx="0">
                  <c:v>Positive (1)</c:v>
                </c:pt>
                <c:pt idx="1">
                  <c:v> Negative (-1)</c:v>
                </c:pt>
              </c:strCache>
            </c:strRef>
          </c:cat>
          <c:val>
            <c:numRef>
              <c:extLst>
                <c:ext xmlns:c15="http://schemas.microsoft.com/office/drawing/2012/chart" uri="{02D57815-91ED-43cb-92C2-25804820EDAC}">
                  <c15:fullRef>
                    <c15:sqref>Outputs!$B$8:$B$10</c15:sqref>
                  </c15:fullRef>
                </c:ext>
              </c:extLst>
              <c:f>(Outputs!$B$8,Outputs!$B$10)</c:f>
              <c:numCache>
                <c:formatCode>General</c:formatCode>
                <c:ptCount val="2"/>
                <c:pt idx="0">
                  <c:v>0</c:v>
                </c:pt>
                <c:pt idx="1">
                  <c:v>0</c:v>
                </c:pt>
              </c:numCache>
            </c:numRef>
          </c:val>
          <c:extLst>
            <c:ext xmlns:c15="http://schemas.microsoft.com/office/drawing/2012/chart" uri="{02D57815-91ED-43cb-92C2-25804820EDAC}">
              <c15:datalabelsRange>
                <c15:f>Outputs!$C$8:$C$10</c15:f>
                <c15:dlblRangeCache>
                  <c:ptCount val="3"/>
                </c15:dlblRangeCache>
              </c15:datalabelsRange>
            </c:ext>
            <c:ext xmlns:c16="http://schemas.microsoft.com/office/drawing/2014/chart" uri="{F5D05F6E-A05E-4728-AFD3-386EB277150F}">
              <c16:categoryFilterExceptions>
                <c16:categoryFilterException>
                  <c16:uniqueId val="{00000004-B265-49D3-83DE-01472CF4DB50}"/>
                  <c16:spPr xmlns:c16="http://schemas.microsoft.com/office/drawing/2014/chart">
                    <a:solidFill>
                      <a:srgbClr val="FFFF00"/>
                    </a:solidFill>
                    <a:ln w="12700">
                      <a:noFill/>
                    </a:ln>
                    <a:effectLst/>
                  </c16:spPr>
                  <c16:invertIfNegative val="0"/>
                  <c16:bubble3D val="0"/>
                </c16:categoryFilterException>
              </c16:categoryFilterExceptions>
            </c:ext>
            <c:ext xmlns:c16="http://schemas.microsoft.com/office/drawing/2014/chart" uri="{C5897E43-82E2-4C41-B96C-FBF1F857EA46}">
              <c16:datapointuniqueidmap xmlns:c16="http://schemas.microsoft.com/office/drawing/2014/chart">
                <c16:ptentry>
                  <c16:ptidx>1</c16:ptidx>
                  <c16:uniqueID val="{00000004-B265-49D3-83DE-01472CF4DB50}"/>
                </c16:ptentry>
              </c16:datapointuniqueidmap>
            </c:ext>
            <c:ext xmlns:c16="http://schemas.microsoft.com/office/drawing/2014/chart" uri="{C3380CC4-5D6E-409C-BE32-E72D297353CC}">
              <c16:uniqueId val="{00000000-894D-C048-BB01-7AE1049E347B}"/>
            </c:ext>
          </c:extLst>
        </c:ser>
        <c:dLbls>
          <c:dLblPos val="ctr"/>
          <c:showLegendKey val="0"/>
          <c:showVal val="1"/>
          <c:showCatName val="0"/>
          <c:showSerName val="0"/>
          <c:showPercent val="0"/>
          <c:showBubbleSize val="0"/>
        </c:dLbls>
        <c:gapWidth val="74"/>
        <c:overlap val="100"/>
        <c:axId val="1567737648"/>
        <c:axId val="1979283376"/>
      </c:barChart>
      <c:catAx>
        <c:axId val="1567737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a:solidFill>
                      <a:schemeClr val="tx1"/>
                    </a:solidFill>
                  </a:rPr>
                  <a:t>Directional</a:t>
                </a:r>
                <a:r>
                  <a:rPr lang="en-US" sz="1800" b="1" baseline="0">
                    <a:solidFill>
                      <a:schemeClr val="tx1"/>
                    </a:solidFill>
                  </a:rPr>
                  <a:t> Effect</a:t>
                </a:r>
                <a:endParaRPr lang="en-US" sz="1800" b="1">
                  <a:solidFill>
                    <a:schemeClr val="tx1"/>
                  </a:solidFill>
                </a:endParaRPr>
              </a:p>
            </c:rich>
          </c:tx>
          <c:layout>
            <c:manualLayout>
              <c:xMode val="edge"/>
              <c:yMode val="edge"/>
              <c:x val="0.43772961543671385"/>
              <c:y val="0.941051399239480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979283376"/>
        <c:crosses val="autoZero"/>
        <c:auto val="0"/>
        <c:lblAlgn val="ctr"/>
        <c:lblOffset val="100"/>
        <c:noMultiLvlLbl val="0"/>
      </c:catAx>
      <c:valAx>
        <c:axId val="19792833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a:solidFill>
                      <a:schemeClr val="tx1"/>
                    </a:solidFill>
                  </a:rPr>
                  <a:t>Number of Species</a:t>
                </a:r>
              </a:p>
            </c:rich>
          </c:tx>
          <c:layout>
            <c:manualLayout>
              <c:xMode val="edge"/>
              <c:yMode val="edge"/>
              <c:x val="3.7915230950484609E-2"/>
              <c:y val="0.365232782921131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567737648"/>
        <c:crossesAt val="1"/>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solidFill>
                  <a:schemeClr val="tx1"/>
                </a:solidFill>
              </a:rPr>
              <a:t>Potential</a:t>
            </a:r>
            <a:r>
              <a:rPr lang="en-US" sz="2400" b="1" baseline="0">
                <a:solidFill>
                  <a:schemeClr val="tx1"/>
                </a:solidFill>
              </a:rPr>
              <a:t> for Distribution Change</a:t>
            </a:r>
            <a:endParaRPr lang="en-US" sz="2400" b="1">
              <a:solidFill>
                <a:schemeClr val="tx1"/>
              </a:solidFill>
            </a:endParaRPr>
          </a:p>
        </c:rich>
      </c:tx>
      <c:layout>
        <c:manualLayout>
          <c:xMode val="edge"/>
          <c:yMode val="edge"/>
          <c:x val="0.38634613135238799"/>
          <c:y val="5.548011596813646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31695821215447"/>
          <c:y val="0.10766161441904389"/>
          <c:w val="0.81109616619650449"/>
          <c:h val="0.7539141132459571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2-66D9-864B-B2A2-09470DFE1606}"/>
              </c:ext>
            </c:extLst>
          </c:dPt>
          <c:dPt>
            <c:idx val="1"/>
            <c:invertIfNegative val="0"/>
            <c:bubble3D val="0"/>
            <c:spPr>
              <a:solidFill>
                <a:srgbClr val="FFC000"/>
              </a:solidFill>
              <a:ln>
                <a:noFill/>
              </a:ln>
              <a:effectLst/>
            </c:spPr>
            <c:extLst>
              <c:ext xmlns:c16="http://schemas.microsoft.com/office/drawing/2014/chart" uri="{C3380CC4-5D6E-409C-BE32-E72D297353CC}">
                <c16:uniqueId val="{00000003-66D9-864B-B2A2-09470DFE1606}"/>
              </c:ext>
            </c:extLst>
          </c:dPt>
          <c:dPt>
            <c:idx val="2"/>
            <c:invertIfNegative val="0"/>
            <c:bubble3D val="0"/>
            <c:spPr>
              <a:solidFill>
                <a:srgbClr val="FFFF00"/>
              </a:solidFill>
              <a:ln>
                <a:noFill/>
              </a:ln>
              <a:effectLst/>
            </c:spPr>
            <c:extLst>
              <c:ext xmlns:c16="http://schemas.microsoft.com/office/drawing/2014/chart" uri="{C3380CC4-5D6E-409C-BE32-E72D297353CC}">
                <c16:uniqueId val="{00000004-66D9-864B-B2A2-09470DFE1606}"/>
              </c:ext>
            </c:extLst>
          </c:dPt>
          <c:dPt>
            <c:idx val="3"/>
            <c:invertIfNegative val="0"/>
            <c:bubble3D val="0"/>
            <c:spPr>
              <a:solidFill>
                <a:srgbClr val="00B050"/>
              </a:solidFill>
              <a:ln>
                <a:noFill/>
              </a:ln>
              <a:effectLst/>
            </c:spPr>
            <c:extLst>
              <c:ext xmlns:c16="http://schemas.microsoft.com/office/drawing/2014/chart" uri="{C3380CC4-5D6E-409C-BE32-E72D297353CC}">
                <c16:uniqueId val="{00000005-66D9-864B-B2A2-09470DFE1606}"/>
              </c:ext>
            </c:extLst>
          </c:dPt>
          <c:dLbls>
            <c:dLbl>
              <c:idx val="0"/>
              <c:tx>
                <c:rich>
                  <a:bodyPr/>
                  <a:lstStyle/>
                  <a:p>
                    <a:fld id="{FE855AA2-04EC-40FE-9794-9BB998FF5C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6D9-864B-B2A2-09470DFE1606}"/>
                </c:ext>
              </c:extLst>
            </c:dLbl>
            <c:dLbl>
              <c:idx val="1"/>
              <c:tx>
                <c:rich>
                  <a:bodyPr/>
                  <a:lstStyle/>
                  <a:p>
                    <a:fld id="{5892EDF5-219C-4E86-91D1-EA522CAC1C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6D9-864B-B2A2-09470DFE1606}"/>
                </c:ext>
              </c:extLst>
            </c:dLbl>
            <c:dLbl>
              <c:idx val="2"/>
              <c:tx>
                <c:rich>
                  <a:bodyPr/>
                  <a:lstStyle/>
                  <a:p>
                    <a:fld id="{16BEC12D-C1E3-4F98-9D44-49FC125B25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6D9-864B-B2A2-09470DFE1606}"/>
                </c:ext>
              </c:extLst>
            </c:dLbl>
            <c:dLbl>
              <c:idx val="3"/>
              <c:tx>
                <c:rich>
                  <a:bodyPr/>
                  <a:lstStyle/>
                  <a:p>
                    <a:fld id="{FF75FE23-C8E8-404B-AD06-178806F8830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6D9-864B-B2A2-09470DFE1606}"/>
                </c:ext>
              </c:extLst>
            </c:dLbl>
            <c:spPr>
              <a:solidFill>
                <a:schemeClr val="bg1">
                  <a:alpha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Low (1)</c:v>
              </c:pt>
              <c:pt idx="1">
                <c:v> Moderate (2)</c:v>
              </c:pt>
              <c:pt idx="2">
                <c:v> High (3)</c:v>
              </c:pt>
              <c:pt idx="3">
                <c:v> Very High (4)</c:v>
              </c:pt>
            </c:strLit>
          </c:cat>
          <c:val>
            <c:numRef>
              <c:f>Outputs!$B$2:$B$5</c:f>
              <c:numCache>
                <c:formatCode>General</c:formatCode>
                <c:ptCount val="4"/>
                <c:pt idx="0">
                  <c:v>0</c:v>
                </c:pt>
                <c:pt idx="1">
                  <c:v>0</c:v>
                </c:pt>
                <c:pt idx="2">
                  <c:v>0</c:v>
                </c:pt>
                <c:pt idx="3">
                  <c:v>0</c:v>
                </c:pt>
              </c:numCache>
            </c:numRef>
          </c:val>
          <c:extLst>
            <c:ext xmlns:c15="http://schemas.microsoft.com/office/drawing/2012/chart" uri="{02D57815-91ED-43cb-92C2-25804820EDAC}">
              <c15:datalabelsRange>
                <c15:f>Outputs!$C$2:$C$5</c15:f>
                <c15:dlblRangeCache>
                  <c:ptCount val="4"/>
                </c15:dlblRangeCache>
              </c15:datalabelsRange>
            </c:ext>
            <c:ext xmlns:c16="http://schemas.microsoft.com/office/drawing/2014/chart" uri="{C3380CC4-5D6E-409C-BE32-E72D297353CC}">
              <c16:uniqueId val="{00000000-66D9-864B-B2A2-09470DFE1606}"/>
            </c:ext>
          </c:extLst>
        </c:ser>
        <c:dLbls>
          <c:showLegendKey val="0"/>
          <c:showVal val="0"/>
          <c:showCatName val="0"/>
          <c:showSerName val="0"/>
          <c:showPercent val="0"/>
          <c:showBubbleSize val="0"/>
        </c:dLbls>
        <c:gapWidth val="40"/>
        <c:overlap val="-52"/>
        <c:axId val="2002561376"/>
        <c:axId val="1553772336"/>
      </c:barChart>
      <c:catAx>
        <c:axId val="2002561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a:solidFill>
                      <a:schemeClr val="tx1"/>
                    </a:solidFill>
                  </a:rPr>
                  <a:t>Potential for Distribution Change Score</a:t>
                </a:r>
              </a:p>
            </c:rich>
          </c:tx>
          <c:layout>
            <c:manualLayout>
              <c:xMode val="edge"/>
              <c:yMode val="edge"/>
              <c:x val="0.33632670183163765"/>
              <c:y val="0.940497575624173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553772336"/>
        <c:crosses val="autoZero"/>
        <c:auto val="1"/>
        <c:lblAlgn val="ctr"/>
        <c:lblOffset val="100"/>
        <c:noMultiLvlLbl val="0"/>
      </c:catAx>
      <c:valAx>
        <c:axId val="155377233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a:solidFill>
                      <a:schemeClr val="tx1"/>
                    </a:solidFill>
                  </a:rPr>
                  <a:t>Number of Species</a:t>
                </a:r>
              </a:p>
            </c:rich>
          </c:tx>
          <c:layout>
            <c:manualLayout>
              <c:xMode val="edge"/>
              <c:yMode val="edge"/>
              <c:x val="4.422503544253556E-2"/>
              <c:y val="0.404533245724789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0025613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1</xdr:row>
      <xdr:rowOff>25400</xdr:rowOff>
    </xdr:from>
    <xdr:to>
      <xdr:col>14</xdr:col>
      <xdr:colOff>396095</xdr:colOff>
      <xdr:row>12</xdr:row>
      <xdr:rowOff>127000</xdr:rowOff>
    </xdr:to>
    <xdr:pic>
      <xdr:nvPicPr>
        <xdr:cNvPr id="2" name="Picture 1">
          <a:extLst>
            <a:ext uri="{FF2B5EF4-FFF2-40B4-BE49-F238E27FC236}">
              <a16:creationId xmlns:a16="http://schemas.microsoft.com/office/drawing/2014/main" id="{02C43B6B-486E-B243-AE1A-580DD53046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34900" y="266700"/>
          <a:ext cx="7215995" cy="345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4775</xdr:colOff>
      <xdr:row>6</xdr:row>
      <xdr:rowOff>171958</xdr:rowOff>
    </xdr:from>
    <xdr:to>
      <xdr:col>30</xdr:col>
      <xdr:colOff>82826</xdr:colOff>
      <xdr:row>38</xdr:row>
      <xdr:rowOff>95250</xdr:rowOff>
    </xdr:to>
    <xdr:graphicFrame macro="">
      <xdr:nvGraphicFramePr>
        <xdr:cNvPr id="1139" name="Chart 1">
          <a:extLst>
            <a:ext uri="{FF2B5EF4-FFF2-40B4-BE49-F238E27FC236}">
              <a16:creationId xmlns:a16="http://schemas.microsoft.com/office/drawing/2014/main" id="{90772F8D-24EA-604D-81B9-6B0FCE6D9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538843</xdr:colOff>
      <xdr:row>40</xdr:row>
      <xdr:rowOff>2977</xdr:rowOff>
    </xdr:from>
    <xdr:to>
      <xdr:col>17</xdr:col>
      <xdr:colOff>81642</xdr:colOff>
      <xdr:row>81</xdr:row>
      <xdr:rowOff>155936</xdr:rowOff>
    </xdr:to>
    <xdr:graphicFrame macro="">
      <xdr:nvGraphicFramePr>
        <xdr:cNvPr id="4" name="Chart 3">
          <a:extLst>
            <a:ext uri="{FF2B5EF4-FFF2-40B4-BE49-F238E27FC236}">
              <a16:creationId xmlns:a16="http://schemas.microsoft.com/office/drawing/2014/main" id="{7D9F9AC1-4F08-7848-A44E-E8AEEBDBDD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267581</xdr:colOff>
      <xdr:row>39</xdr:row>
      <xdr:rowOff>253958</xdr:rowOff>
    </xdr:from>
    <xdr:to>
      <xdr:col>34</xdr:col>
      <xdr:colOff>208315</xdr:colOff>
      <xdr:row>81</xdr:row>
      <xdr:rowOff>58606</xdr:rowOff>
    </xdr:to>
    <xdr:graphicFrame macro="">
      <xdr:nvGraphicFramePr>
        <xdr:cNvPr id="2" name="Chart 1">
          <a:extLst>
            <a:ext uri="{FF2B5EF4-FFF2-40B4-BE49-F238E27FC236}">
              <a16:creationId xmlns:a16="http://schemas.microsoft.com/office/drawing/2014/main" id="{DE46293B-268B-4042-93C4-26D2885AD5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carroll\My%20Drive\EDF\Projects\Cuba\Cuba%20CVA\Example%20Climate%20Vulnerability%20Assessment%20(C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Q21"/>
  <sheetViews>
    <sheetView tabSelected="1" workbookViewId="0">
      <selection activeCell="B30" sqref="B30"/>
    </sheetView>
  </sheetViews>
  <sheetFormatPr defaultColWidth="11.42578125" defaultRowHeight="15"/>
  <cols>
    <col min="1" max="1" width="8.85546875" customWidth="1"/>
    <col min="2" max="2" width="139.85546875" customWidth="1"/>
    <col min="3" max="4" width="8.85546875" customWidth="1"/>
    <col min="5" max="5" width="8.140625" customWidth="1"/>
    <col min="6" max="256" width="8.85546875" customWidth="1"/>
  </cols>
  <sheetData>
    <row r="1" spans="2:17" ht="18.75">
      <c r="B1" s="17" t="s">
        <v>22</v>
      </c>
    </row>
    <row r="2" spans="2:17" ht="23.25" customHeight="1" thickBot="1">
      <c r="B2" s="16"/>
      <c r="D2" s="108"/>
      <c r="E2" s="108"/>
      <c r="F2" s="108"/>
      <c r="G2" s="108"/>
      <c r="H2" s="108"/>
      <c r="I2" s="108"/>
      <c r="J2" s="108"/>
      <c r="K2" s="108"/>
      <c r="L2" s="108"/>
      <c r="M2" s="108"/>
      <c r="N2" s="108"/>
      <c r="O2" s="108"/>
      <c r="P2" s="21"/>
      <c r="Q2" s="21"/>
    </row>
    <row r="3" spans="2:17" ht="31.5" customHeight="1">
      <c r="B3" s="106" t="s">
        <v>185</v>
      </c>
      <c r="D3" s="108"/>
      <c r="E3" s="50"/>
      <c r="F3" s="50"/>
      <c r="G3" s="50"/>
      <c r="H3" s="50"/>
      <c r="I3" s="50"/>
      <c r="J3" s="50"/>
      <c r="K3" s="50"/>
      <c r="L3" s="50"/>
      <c r="M3" s="50"/>
      <c r="N3" s="50"/>
      <c r="O3" s="50"/>
      <c r="P3" s="21"/>
      <c r="Q3" s="21"/>
    </row>
    <row r="4" spans="2:17" ht="15.75">
      <c r="B4" s="179" t="s">
        <v>186</v>
      </c>
      <c r="D4" s="108"/>
      <c r="E4" s="50"/>
      <c r="F4" s="50"/>
      <c r="G4" s="50"/>
      <c r="H4" s="50"/>
      <c r="I4" s="50"/>
      <c r="J4" s="50"/>
      <c r="K4" s="50"/>
      <c r="L4" s="50"/>
      <c r="M4" s="50"/>
      <c r="N4" s="50"/>
      <c r="O4" s="50"/>
      <c r="P4" s="21"/>
      <c r="Q4" s="21"/>
    </row>
    <row r="5" spans="2:17" ht="31.5">
      <c r="B5" s="178" t="s">
        <v>462</v>
      </c>
      <c r="D5" s="108"/>
      <c r="E5" s="50"/>
      <c r="F5" s="50"/>
      <c r="G5" s="50"/>
      <c r="H5" s="50"/>
      <c r="I5" s="50"/>
      <c r="J5" s="50"/>
      <c r="K5" s="50"/>
      <c r="L5" s="50"/>
      <c r="M5" s="50"/>
      <c r="N5" s="50"/>
      <c r="O5" s="50"/>
      <c r="P5" s="21"/>
      <c r="Q5" s="21"/>
    </row>
    <row r="6" spans="2:17" ht="31.5">
      <c r="B6" s="170" t="s">
        <v>38</v>
      </c>
      <c r="D6" s="108"/>
      <c r="E6" s="50"/>
      <c r="F6" s="50"/>
      <c r="G6" s="50"/>
      <c r="H6" s="50"/>
      <c r="I6" s="50"/>
      <c r="J6" s="50"/>
      <c r="K6" s="50"/>
      <c r="L6" s="50"/>
      <c r="M6" s="50"/>
      <c r="N6" s="50"/>
      <c r="O6" s="50"/>
      <c r="P6" s="21"/>
      <c r="Q6" s="21"/>
    </row>
    <row r="7" spans="2:17" ht="30" customHeight="1" thickBot="1">
      <c r="B7" s="107" t="s">
        <v>23</v>
      </c>
      <c r="D7" s="108"/>
      <c r="E7" s="50"/>
      <c r="F7" s="50"/>
      <c r="G7" s="50"/>
      <c r="H7" s="50"/>
      <c r="I7" s="50"/>
      <c r="J7" s="50"/>
      <c r="K7" s="50"/>
      <c r="L7" s="50"/>
      <c r="M7" s="50"/>
      <c r="N7" s="50"/>
      <c r="O7" s="50"/>
      <c r="P7" s="21"/>
      <c r="Q7" s="21"/>
    </row>
    <row r="8" spans="2:17" ht="15.75">
      <c r="B8" s="105" t="s">
        <v>190</v>
      </c>
      <c r="D8" s="108"/>
      <c r="E8" s="50"/>
      <c r="F8" s="50"/>
      <c r="G8" s="50"/>
      <c r="H8" s="50"/>
      <c r="I8" s="50"/>
      <c r="J8" s="50"/>
      <c r="K8" s="50"/>
      <c r="L8" s="50"/>
      <c r="M8" s="50"/>
      <c r="N8" s="50"/>
      <c r="O8" s="50"/>
      <c r="P8" s="21"/>
      <c r="Q8" s="21"/>
    </row>
    <row r="9" spans="2:17" ht="15.75">
      <c r="B9" s="105" t="s">
        <v>191</v>
      </c>
      <c r="D9" s="108"/>
      <c r="E9" s="50"/>
      <c r="F9" s="50"/>
      <c r="G9" s="50"/>
      <c r="H9" s="50"/>
      <c r="I9" s="50"/>
      <c r="J9" s="50"/>
      <c r="K9" s="50"/>
      <c r="L9" s="50"/>
      <c r="M9" s="50"/>
      <c r="N9" s="50"/>
      <c r="O9" s="50"/>
      <c r="P9" s="21"/>
      <c r="Q9" s="21"/>
    </row>
    <row r="10" spans="2:17" ht="15.75">
      <c r="B10" s="135" t="s">
        <v>202</v>
      </c>
      <c r="D10" s="108"/>
      <c r="E10" s="44"/>
      <c r="F10" s="44"/>
      <c r="G10" s="44"/>
      <c r="H10" s="44"/>
      <c r="I10" s="44"/>
      <c r="J10" s="44"/>
      <c r="K10" s="44"/>
      <c r="L10" s="44"/>
      <c r="M10" s="44"/>
      <c r="N10" s="44"/>
      <c r="O10" s="44"/>
      <c r="P10" s="21"/>
      <c r="Q10" s="21"/>
    </row>
    <row r="11" spans="2:17" s="21" customFormat="1" ht="16.5" thickBot="1">
      <c r="B11" s="136" t="s">
        <v>203</v>
      </c>
      <c r="D11" s="108"/>
      <c r="E11" s="44"/>
      <c r="F11" s="44"/>
      <c r="G11" s="44"/>
      <c r="H11" s="44"/>
      <c r="I11" s="44"/>
      <c r="J11" s="44"/>
      <c r="K11" s="44"/>
      <c r="L11" s="44"/>
      <c r="M11" s="44"/>
      <c r="N11" s="44"/>
      <c r="O11" s="44"/>
    </row>
    <row r="12" spans="2:17" ht="27.75" customHeight="1" thickBot="1">
      <c r="D12" s="108"/>
      <c r="E12" s="50"/>
      <c r="F12" s="50"/>
      <c r="G12" s="50"/>
      <c r="H12" s="50"/>
      <c r="I12" s="50"/>
      <c r="J12" s="50"/>
      <c r="K12" s="50"/>
      <c r="L12" s="50"/>
      <c r="M12" s="50"/>
      <c r="N12" s="50"/>
      <c r="O12" s="50"/>
      <c r="P12" s="21"/>
      <c r="Q12" s="21"/>
    </row>
    <row r="13" spans="2:17" ht="33" customHeight="1">
      <c r="B13" s="41" t="s">
        <v>188</v>
      </c>
      <c r="D13" s="108"/>
      <c r="E13" s="50"/>
      <c r="F13" s="50"/>
      <c r="G13" s="50"/>
      <c r="H13" s="50"/>
      <c r="I13" s="50"/>
      <c r="J13" s="50"/>
      <c r="K13" s="50"/>
      <c r="L13" s="50"/>
      <c r="M13" s="50"/>
      <c r="N13" s="50"/>
      <c r="O13" s="50"/>
      <c r="P13" s="21"/>
      <c r="Q13" s="21"/>
    </row>
    <row r="14" spans="2:17" ht="15.75" thickBot="1">
      <c r="B14" s="43" t="s">
        <v>187</v>
      </c>
      <c r="D14" s="108"/>
      <c r="E14" s="108"/>
      <c r="F14" s="108"/>
      <c r="G14" s="108"/>
      <c r="H14" s="108"/>
      <c r="I14" s="108"/>
      <c r="J14" s="108"/>
      <c r="K14" s="108"/>
      <c r="L14" s="108"/>
      <c r="M14" s="108"/>
      <c r="N14" s="108"/>
      <c r="O14" s="108"/>
      <c r="P14" s="21"/>
      <c r="Q14" s="21"/>
    </row>
    <row r="15" spans="2:17" ht="31.5">
      <c r="B15" s="137" t="s">
        <v>204</v>
      </c>
      <c r="E15" t="s">
        <v>189</v>
      </c>
    </row>
    <row r="16" spans="2:17" ht="15.75">
      <c r="B16" s="173" t="s">
        <v>445</v>
      </c>
    </row>
    <row r="17" spans="2:2" ht="30">
      <c r="B17" s="42" t="s">
        <v>440</v>
      </c>
    </row>
    <row r="18" spans="2:2" ht="30">
      <c r="B18" s="42" t="s">
        <v>207</v>
      </c>
    </row>
    <row r="19" spans="2:2" ht="45">
      <c r="B19" s="42" t="s">
        <v>205</v>
      </c>
    </row>
    <row r="20" spans="2:2" ht="21.95" customHeight="1">
      <c r="B20" s="138" t="s">
        <v>206</v>
      </c>
    </row>
    <row r="21" spans="2:2" ht="21.95" customHeight="1" thickBot="1">
      <c r="B21" s="139"/>
    </row>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132"/>
  <sheetViews>
    <sheetView zoomScale="110" zoomScaleNormal="110" workbookViewId="0">
      <selection activeCell="B2" sqref="B2:D2"/>
    </sheetView>
  </sheetViews>
  <sheetFormatPr defaultColWidth="9.140625" defaultRowHeight="15" customHeight="1"/>
  <cols>
    <col min="1" max="1" width="10" style="9" customWidth="1"/>
    <col min="2" max="2" width="50.140625" style="13" bestFit="1" customWidth="1"/>
    <col min="3" max="3" width="43" style="13" customWidth="1"/>
    <col min="4" max="4" width="18.7109375" style="11" customWidth="1"/>
    <col min="5" max="16384" width="9.140625" style="11"/>
  </cols>
  <sheetData>
    <row r="1" spans="1:4" s="8" customFormat="1" ht="30" customHeight="1">
      <c r="A1" s="140" t="s">
        <v>13</v>
      </c>
      <c r="B1" s="143" t="s">
        <v>14</v>
      </c>
      <c r="C1" s="144" t="s">
        <v>15</v>
      </c>
      <c r="D1" s="140" t="s">
        <v>17</v>
      </c>
    </row>
    <row r="2" spans="1:4" ht="15" customHeight="1">
      <c r="A2" s="9">
        <v>1</v>
      </c>
      <c r="B2" s="160"/>
      <c r="C2" s="158"/>
      <c r="D2" s="159"/>
    </row>
    <row r="3" spans="1:4" ht="15" customHeight="1">
      <c r="A3" s="9">
        <v>2</v>
      </c>
      <c r="B3" s="160"/>
      <c r="C3" s="158"/>
      <c r="D3" s="159"/>
    </row>
    <row r="4" spans="1:4" ht="15" customHeight="1">
      <c r="A4" s="9">
        <v>3</v>
      </c>
      <c r="B4" s="160"/>
      <c r="C4" s="158"/>
      <c r="D4" s="159"/>
    </row>
    <row r="5" spans="1:4" ht="15" customHeight="1">
      <c r="A5" s="9">
        <v>4</v>
      </c>
      <c r="B5" s="73"/>
      <c r="C5" s="164"/>
      <c r="D5" s="162"/>
    </row>
    <row r="6" spans="1:4" ht="15" customHeight="1">
      <c r="A6" s="9">
        <v>5</v>
      </c>
      <c r="B6" s="161"/>
      <c r="C6" s="164"/>
      <c r="D6" s="162"/>
    </row>
    <row r="7" spans="1:4" ht="15" customHeight="1">
      <c r="A7" s="9">
        <v>6</v>
      </c>
      <c r="B7" s="161"/>
      <c r="C7" s="165"/>
      <c r="D7" s="163"/>
    </row>
    <row r="8" spans="1:4" ht="15" customHeight="1">
      <c r="A8" s="9">
        <v>7</v>
      </c>
      <c r="B8" s="161"/>
      <c r="C8" s="165"/>
      <c r="D8" s="163"/>
    </row>
    <row r="9" spans="1:4" ht="15" customHeight="1">
      <c r="A9" s="9">
        <v>8</v>
      </c>
      <c r="B9" s="73"/>
      <c r="C9" s="47"/>
      <c r="D9" s="141"/>
    </row>
    <row r="10" spans="1:4" ht="15" customHeight="1">
      <c r="A10" s="9">
        <v>9</v>
      </c>
      <c r="B10" s="73"/>
      <c r="C10" s="47"/>
      <c r="D10" s="141"/>
    </row>
    <row r="11" spans="1:4" ht="15" customHeight="1">
      <c r="A11" s="9">
        <v>10</v>
      </c>
      <c r="B11" s="73"/>
      <c r="C11" s="47"/>
      <c r="D11" s="141"/>
    </row>
    <row r="12" spans="1:4" ht="15" customHeight="1">
      <c r="A12" s="9">
        <v>11</v>
      </c>
      <c r="B12" s="73"/>
      <c r="C12" s="47"/>
      <c r="D12" s="141"/>
    </row>
    <row r="13" spans="1:4" ht="15" customHeight="1">
      <c r="A13" s="9">
        <v>12</v>
      </c>
      <c r="B13" s="73"/>
      <c r="C13" s="47"/>
      <c r="D13" s="141"/>
    </row>
    <row r="14" spans="1:4" ht="15" customHeight="1">
      <c r="A14" s="9">
        <v>13</v>
      </c>
      <c r="B14" s="73"/>
      <c r="C14" s="47"/>
      <c r="D14" s="141"/>
    </row>
    <row r="15" spans="1:4" ht="15" customHeight="1">
      <c r="A15" s="9">
        <v>14</v>
      </c>
      <c r="B15" s="73"/>
      <c r="C15" s="47"/>
      <c r="D15" s="141"/>
    </row>
    <row r="16" spans="1:4" ht="15" customHeight="1">
      <c r="A16" s="9">
        <v>15</v>
      </c>
      <c r="B16" s="73"/>
      <c r="C16" s="47"/>
      <c r="D16" s="141"/>
    </row>
    <row r="17" spans="1:4" ht="15" customHeight="1">
      <c r="A17" s="9">
        <v>16</v>
      </c>
      <c r="B17" s="73"/>
      <c r="C17" s="47"/>
      <c r="D17" s="141"/>
    </row>
    <row r="18" spans="1:4" ht="15" customHeight="1">
      <c r="A18" s="9">
        <v>17</v>
      </c>
      <c r="B18" s="73"/>
      <c r="C18" s="47"/>
      <c r="D18" s="141"/>
    </row>
    <row r="19" spans="1:4" ht="15" customHeight="1">
      <c r="A19" s="9">
        <v>18</v>
      </c>
      <c r="B19" s="73"/>
      <c r="C19" s="47"/>
      <c r="D19" s="141"/>
    </row>
    <row r="20" spans="1:4" ht="15" customHeight="1">
      <c r="A20" s="9">
        <v>19</v>
      </c>
      <c r="B20" s="73"/>
      <c r="C20" s="47"/>
      <c r="D20" s="141"/>
    </row>
    <row r="21" spans="1:4" ht="15" customHeight="1">
      <c r="A21" s="9">
        <v>20</v>
      </c>
      <c r="B21" s="73"/>
      <c r="C21" s="47"/>
      <c r="D21" s="141"/>
    </row>
    <row r="22" spans="1:4" ht="15" customHeight="1">
      <c r="A22" s="9">
        <v>21</v>
      </c>
      <c r="B22" s="73"/>
      <c r="C22" s="47"/>
      <c r="D22" s="141"/>
    </row>
    <row r="23" spans="1:4" ht="15" customHeight="1">
      <c r="A23" s="9">
        <v>22</v>
      </c>
      <c r="B23" s="73"/>
      <c r="C23" s="47"/>
      <c r="D23" s="141"/>
    </row>
    <row r="24" spans="1:4" ht="15" customHeight="1">
      <c r="A24" s="9">
        <v>23</v>
      </c>
      <c r="B24" s="73"/>
      <c r="C24" s="47"/>
      <c r="D24" s="141"/>
    </row>
    <row r="25" spans="1:4" s="12" customFormat="1" ht="15" customHeight="1">
      <c r="A25" s="9">
        <v>24</v>
      </c>
      <c r="B25" s="73"/>
      <c r="C25" s="47"/>
      <c r="D25" s="141"/>
    </row>
    <row r="26" spans="1:4" ht="15" customHeight="1">
      <c r="A26" s="9">
        <v>25</v>
      </c>
      <c r="B26" s="73"/>
      <c r="C26" s="47"/>
      <c r="D26" s="141"/>
    </row>
    <row r="27" spans="1:4" ht="15" customHeight="1">
      <c r="A27" s="9">
        <v>26</v>
      </c>
      <c r="B27" s="73"/>
      <c r="C27" s="47"/>
      <c r="D27" s="141"/>
    </row>
    <row r="28" spans="1:4" ht="15" customHeight="1">
      <c r="A28" s="9">
        <v>27</v>
      </c>
      <c r="B28" s="73"/>
      <c r="C28" s="47"/>
      <c r="D28" s="141"/>
    </row>
    <row r="29" spans="1:4" ht="15" customHeight="1">
      <c r="A29" s="9">
        <v>28</v>
      </c>
      <c r="B29" s="73"/>
      <c r="C29" s="47"/>
      <c r="D29" s="141"/>
    </row>
    <row r="30" spans="1:4" ht="15" customHeight="1">
      <c r="A30" s="9">
        <v>29</v>
      </c>
      <c r="B30" s="73"/>
      <c r="C30" s="47"/>
      <c r="D30" s="141"/>
    </row>
    <row r="31" spans="1:4" ht="15" customHeight="1">
      <c r="A31" s="9">
        <v>30</v>
      </c>
      <c r="B31" s="73"/>
      <c r="C31" s="47"/>
      <c r="D31" s="141"/>
    </row>
    <row r="32" spans="1:4" ht="15" customHeight="1">
      <c r="A32" s="9">
        <v>31</v>
      </c>
      <c r="B32" s="73"/>
      <c r="C32" s="47"/>
      <c r="D32" s="141"/>
    </row>
    <row r="33" spans="1:4" ht="15" customHeight="1">
      <c r="A33" s="9">
        <v>32</v>
      </c>
      <c r="B33" s="73"/>
      <c r="C33" s="48"/>
      <c r="D33" s="141"/>
    </row>
    <row r="34" spans="1:4" ht="15" customHeight="1">
      <c r="A34" s="9">
        <v>33</v>
      </c>
      <c r="B34" s="73"/>
      <c r="C34" s="48"/>
      <c r="D34" s="141"/>
    </row>
    <row r="35" spans="1:4" ht="15" customHeight="1">
      <c r="A35" s="9">
        <v>34</v>
      </c>
      <c r="B35" s="73"/>
      <c r="C35" s="48"/>
      <c r="D35" s="141"/>
    </row>
    <row r="36" spans="1:4" ht="15" customHeight="1">
      <c r="A36" s="9">
        <v>35</v>
      </c>
      <c r="B36" s="73"/>
      <c r="C36" s="47"/>
      <c r="D36" s="141"/>
    </row>
    <row r="37" spans="1:4" ht="15" customHeight="1">
      <c r="A37" s="9">
        <v>36</v>
      </c>
      <c r="B37" s="73"/>
      <c r="C37" s="47"/>
      <c r="D37" s="141"/>
    </row>
    <row r="38" spans="1:4" ht="15" customHeight="1">
      <c r="A38" s="9">
        <v>37</v>
      </c>
      <c r="B38" s="73"/>
      <c r="C38" s="47"/>
      <c r="D38" s="141"/>
    </row>
    <row r="39" spans="1:4" ht="15" customHeight="1">
      <c r="A39" s="9">
        <v>38</v>
      </c>
      <c r="B39" s="73"/>
      <c r="C39" s="47"/>
      <c r="D39" s="141"/>
    </row>
    <row r="40" spans="1:4" ht="15" customHeight="1">
      <c r="A40" s="9">
        <v>39</v>
      </c>
      <c r="B40" s="73"/>
      <c r="C40" s="47"/>
      <c r="D40" s="141"/>
    </row>
    <row r="41" spans="1:4" ht="15" customHeight="1">
      <c r="A41" s="9">
        <v>40</v>
      </c>
      <c r="B41" s="73"/>
      <c r="C41" s="47"/>
      <c r="D41" s="141"/>
    </row>
    <row r="42" spans="1:4" ht="15" customHeight="1">
      <c r="A42" s="9">
        <v>41</v>
      </c>
      <c r="B42" s="73"/>
      <c r="C42" s="47"/>
      <c r="D42" s="141"/>
    </row>
    <row r="43" spans="1:4" ht="15" customHeight="1">
      <c r="A43" s="9">
        <v>42</v>
      </c>
      <c r="B43" s="73"/>
      <c r="C43" s="47"/>
      <c r="D43" s="141"/>
    </row>
    <row r="44" spans="1:4" ht="15" customHeight="1">
      <c r="A44" s="9">
        <v>43</v>
      </c>
      <c r="B44" s="73"/>
      <c r="C44" s="47"/>
      <c r="D44" s="141"/>
    </row>
    <row r="45" spans="1:4" ht="15" customHeight="1">
      <c r="A45" s="9">
        <v>44</v>
      </c>
      <c r="B45" s="73"/>
      <c r="C45" s="47"/>
      <c r="D45" s="141"/>
    </row>
    <row r="46" spans="1:4" ht="15" customHeight="1">
      <c r="A46" s="9">
        <v>45</v>
      </c>
      <c r="B46" s="73"/>
      <c r="C46" s="47"/>
      <c r="D46" s="141"/>
    </row>
    <row r="47" spans="1:4" ht="15" customHeight="1">
      <c r="A47" s="9">
        <v>46</v>
      </c>
      <c r="B47" s="73"/>
      <c r="C47" s="47"/>
      <c r="D47" s="141"/>
    </row>
    <row r="48" spans="1:4" ht="15" customHeight="1">
      <c r="A48" s="9">
        <v>47</v>
      </c>
      <c r="B48" s="73"/>
      <c r="C48" s="47"/>
      <c r="D48" s="141"/>
    </row>
    <row r="49" spans="1:4" ht="15" customHeight="1">
      <c r="A49" s="9">
        <v>48</v>
      </c>
      <c r="B49" s="73"/>
      <c r="C49" s="47"/>
      <c r="D49" s="141"/>
    </row>
    <row r="50" spans="1:4" ht="15" customHeight="1">
      <c r="A50" s="9">
        <v>49</v>
      </c>
      <c r="B50" s="73"/>
      <c r="C50" s="47"/>
      <c r="D50" s="141"/>
    </row>
    <row r="51" spans="1:4" ht="15" customHeight="1">
      <c r="A51" s="145">
        <v>50</v>
      </c>
      <c r="B51" s="146"/>
      <c r="C51" s="147"/>
      <c r="D51" s="142"/>
    </row>
    <row r="52" spans="1:4" ht="15" customHeight="1">
      <c r="B52" s="10"/>
      <c r="C52" s="10"/>
      <c r="D52" s="12"/>
    </row>
    <row r="53" spans="1:4" ht="15" customHeight="1">
      <c r="B53" s="10"/>
      <c r="C53" s="10"/>
      <c r="D53" s="12"/>
    </row>
    <row r="54" spans="1:4" ht="15" customHeight="1">
      <c r="B54" s="10"/>
      <c r="C54" s="10"/>
      <c r="D54" s="12"/>
    </row>
    <row r="55" spans="1:4" ht="15" customHeight="1">
      <c r="B55" s="10"/>
      <c r="C55" s="10"/>
    </row>
    <row r="56" spans="1:4" ht="15" customHeight="1">
      <c r="B56" s="10"/>
      <c r="C56" s="10"/>
    </row>
    <row r="57" spans="1:4" ht="15" customHeight="1">
      <c r="B57" s="10"/>
      <c r="C57" s="10"/>
    </row>
    <row r="58" spans="1:4" ht="15" customHeight="1">
      <c r="B58" s="10"/>
      <c r="C58" s="10"/>
    </row>
    <row r="59" spans="1:4" ht="15" customHeight="1">
      <c r="B59" s="10"/>
      <c r="C59" s="10"/>
    </row>
    <row r="60" spans="1:4" ht="15" customHeight="1">
      <c r="B60" s="10"/>
      <c r="C60" s="10"/>
    </row>
    <row r="61" spans="1:4" ht="15" customHeight="1">
      <c r="B61" s="10"/>
      <c r="C61" s="10"/>
    </row>
    <row r="62" spans="1:4" ht="15" customHeight="1">
      <c r="B62" s="10"/>
      <c r="C62" s="10"/>
    </row>
    <row r="63" spans="1:4" ht="15" customHeight="1">
      <c r="B63" s="10"/>
      <c r="C63" s="10"/>
    </row>
    <row r="64" spans="1:4" ht="15" customHeight="1">
      <c r="B64" s="10"/>
      <c r="C64" s="10"/>
    </row>
    <row r="65" spans="2:3" ht="15" customHeight="1">
      <c r="B65" s="10"/>
      <c r="C65" s="10"/>
    </row>
    <row r="66" spans="2:3" ht="15" customHeight="1">
      <c r="B66" s="10"/>
      <c r="C66" s="10"/>
    </row>
    <row r="67" spans="2:3" ht="15" customHeight="1">
      <c r="B67" s="10"/>
      <c r="C67" s="10"/>
    </row>
    <row r="68" spans="2:3" ht="15" customHeight="1">
      <c r="B68" s="10"/>
      <c r="C68" s="10"/>
    </row>
    <row r="69" spans="2:3" ht="15" customHeight="1">
      <c r="B69" s="10"/>
      <c r="C69" s="10"/>
    </row>
    <row r="70" spans="2:3" ht="15" customHeight="1">
      <c r="B70" s="10"/>
      <c r="C70" s="10"/>
    </row>
    <row r="71" spans="2:3" ht="15" customHeight="1">
      <c r="B71" s="10"/>
      <c r="C71" s="10"/>
    </row>
    <row r="72" spans="2:3" ht="15" customHeight="1">
      <c r="B72" s="10"/>
      <c r="C72" s="10"/>
    </row>
    <row r="73" spans="2:3" ht="15" customHeight="1">
      <c r="B73" s="10"/>
      <c r="C73" s="10"/>
    </row>
    <row r="74" spans="2:3" ht="15" customHeight="1">
      <c r="B74" s="10"/>
      <c r="C74" s="10"/>
    </row>
    <row r="75" spans="2:3" ht="15" customHeight="1">
      <c r="B75" s="10"/>
      <c r="C75" s="10"/>
    </row>
    <row r="76" spans="2:3" ht="15" customHeight="1">
      <c r="B76" s="10"/>
      <c r="C76" s="10"/>
    </row>
    <row r="77" spans="2:3" ht="15" customHeight="1">
      <c r="B77" s="10"/>
      <c r="C77" s="10"/>
    </row>
    <row r="78" spans="2:3" ht="15" customHeight="1">
      <c r="B78" s="10"/>
      <c r="C78" s="10"/>
    </row>
    <row r="79" spans="2:3" ht="15" customHeight="1">
      <c r="B79" s="10"/>
      <c r="C79" s="10"/>
    </row>
    <row r="80" spans="2:3" ht="15" customHeight="1">
      <c r="B80" s="10"/>
      <c r="C80" s="10"/>
    </row>
    <row r="81" spans="2:3" ht="15" customHeight="1">
      <c r="B81" s="10"/>
      <c r="C81" s="10"/>
    </row>
    <row r="82" spans="2:3" ht="15" customHeight="1">
      <c r="B82" s="10"/>
      <c r="C82" s="10"/>
    </row>
    <row r="83" spans="2:3" ht="15" customHeight="1">
      <c r="B83" s="10"/>
      <c r="C83" s="10"/>
    </row>
    <row r="84" spans="2:3" ht="15" customHeight="1">
      <c r="B84" s="10"/>
      <c r="C84" s="10"/>
    </row>
    <row r="85" spans="2:3" ht="15" customHeight="1">
      <c r="B85" s="10"/>
      <c r="C85" s="10"/>
    </row>
    <row r="86" spans="2:3" ht="15" customHeight="1">
      <c r="B86" s="10"/>
      <c r="C86" s="10"/>
    </row>
    <row r="87" spans="2:3" ht="15" customHeight="1">
      <c r="B87" s="10"/>
      <c r="C87" s="10"/>
    </row>
    <row r="88" spans="2:3" ht="15" customHeight="1">
      <c r="B88" s="10"/>
      <c r="C88" s="10"/>
    </row>
    <row r="89" spans="2:3" ht="15" customHeight="1">
      <c r="B89" s="10"/>
      <c r="C89" s="10"/>
    </row>
    <row r="90" spans="2:3" ht="15" customHeight="1">
      <c r="B90" s="10"/>
      <c r="C90" s="10"/>
    </row>
    <row r="91" spans="2:3" ht="15" customHeight="1">
      <c r="B91" s="10"/>
      <c r="C91" s="10"/>
    </row>
    <row r="92" spans="2:3" ht="15" customHeight="1">
      <c r="B92" s="10"/>
      <c r="C92" s="10"/>
    </row>
    <row r="93" spans="2:3" ht="15" customHeight="1">
      <c r="B93" s="10"/>
      <c r="C93" s="10"/>
    </row>
    <row r="94" spans="2:3" ht="15" customHeight="1">
      <c r="B94" s="10"/>
      <c r="C94" s="10"/>
    </row>
    <row r="95" spans="2:3" ht="15" customHeight="1">
      <c r="B95" s="10"/>
      <c r="C95" s="10"/>
    </row>
    <row r="96" spans="2:3" ht="15" customHeight="1">
      <c r="B96" s="10"/>
      <c r="C96" s="10"/>
    </row>
    <row r="97" spans="2:3" ht="15" customHeight="1">
      <c r="B97" s="10"/>
      <c r="C97" s="10"/>
    </row>
    <row r="98" spans="2:3" ht="15" customHeight="1">
      <c r="B98" s="10"/>
      <c r="C98" s="10"/>
    </row>
    <row r="99" spans="2:3" ht="15" customHeight="1">
      <c r="B99" s="10"/>
      <c r="C99" s="10"/>
    </row>
    <row r="100" spans="2:3" ht="15" customHeight="1">
      <c r="B100" s="10"/>
      <c r="C100" s="10"/>
    </row>
    <row r="101" spans="2:3" ht="15" customHeight="1">
      <c r="B101" s="10"/>
      <c r="C101" s="10"/>
    </row>
    <row r="102" spans="2:3" ht="15" customHeight="1">
      <c r="B102" s="10"/>
      <c r="C102" s="10"/>
    </row>
    <row r="103" spans="2:3" ht="15" customHeight="1">
      <c r="B103" s="10"/>
      <c r="C103" s="10"/>
    </row>
    <row r="104" spans="2:3" ht="15" customHeight="1">
      <c r="B104" s="10"/>
      <c r="C104" s="10"/>
    </row>
    <row r="105" spans="2:3" ht="15" customHeight="1">
      <c r="B105" s="10"/>
      <c r="C105" s="10"/>
    </row>
    <row r="106" spans="2:3" ht="15" customHeight="1">
      <c r="B106" s="10"/>
      <c r="C106" s="10"/>
    </row>
    <row r="107" spans="2:3" ht="15" customHeight="1">
      <c r="B107" s="10"/>
      <c r="C107" s="10"/>
    </row>
    <row r="108" spans="2:3" ht="15" customHeight="1">
      <c r="B108" s="10"/>
      <c r="C108" s="10"/>
    </row>
    <row r="109" spans="2:3" ht="15" customHeight="1">
      <c r="B109" s="10"/>
      <c r="C109" s="10"/>
    </row>
    <row r="110" spans="2:3" ht="15" customHeight="1">
      <c r="B110" s="10"/>
      <c r="C110" s="10"/>
    </row>
    <row r="111" spans="2:3" ht="15" customHeight="1">
      <c r="B111" s="10"/>
      <c r="C111" s="10"/>
    </row>
    <row r="112" spans="2:3" ht="15" customHeight="1">
      <c r="B112" s="10"/>
      <c r="C112" s="10"/>
    </row>
    <row r="113" spans="2:3" ht="15" customHeight="1">
      <c r="B113" s="10"/>
      <c r="C113" s="10"/>
    </row>
    <row r="114" spans="2:3" ht="15" customHeight="1">
      <c r="B114" s="10"/>
      <c r="C114" s="10"/>
    </row>
    <row r="115" spans="2:3" ht="15" customHeight="1">
      <c r="B115" s="10"/>
      <c r="C115" s="10"/>
    </row>
    <row r="116" spans="2:3" ht="15" customHeight="1">
      <c r="B116" s="10"/>
      <c r="C116" s="10"/>
    </row>
    <row r="117" spans="2:3" ht="15" customHeight="1">
      <c r="B117" s="10"/>
      <c r="C117" s="10"/>
    </row>
    <row r="118" spans="2:3" ht="15" customHeight="1">
      <c r="B118" s="10"/>
      <c r="C118" s="10"/>
    </row>
    <row r="119" spans="2:3" ht="15" customHeight="1">
      <c r="B119" s="10"/>
      <c r="C119" s="10"/>
    </row>
    <row r="120" spans="2:3" ht="15" customHeight="1">
      <c r="B120" s="10"/>
      <c r="C120" s="10"/>
    </row>
    <row r="121" spans="2:3" ht="15" customHeight="1">
      <c r="B121" s="10"/>
      <c r="C121" s="10"/>
    </row>
    <row r="122" spans="2:3" ht="15" customHeight="1">
      <c r="B122" s="10"/>
      <c r="C122" s="10"/>
    </row>
    <row r="123" spans="2:3" ht="15" customHeight="1">
      <c r="B123" s="10"/>
      <c r="C123" s="10"/>
    </row>
    <row r="124" spans="2:3" ht="15" customHeight="1">
      <c r="B124" s="10"/>
      <c r="C124" s="10"/>
    </row>
    <row r="125" spans="2:3" ht="15" customHeight="1">
      <c r="B125" s="10"/>
      <c r="C125" s="10"/>
    </row>
    <row r="126" spans="2:3" ht="15" customHeight="1">
      <c r="B126" s="10"/>
      <c r="C126" s="10"/>
    </row>
    <row r="127" spans="2:3" ht="15" customHeight="1">
      <c r="B127" s="10"/>
      <c r="C127" s="10"/>
    </row>
    <row r="128" spans="2:3" ht="15" customHeight="1">
      <c r="B128" s="10"/>
      <c r="C128" s="10"/>
    </row>
    <row r="129" spans="2:3" ht="15" customHeight="1">
      <c r="B129" s="10"/>
      <c r="C129" s="10"/>
    </row>
    <row r="130" spans="2:3" ht="15" customHeight="1">
      <c r="B130" s="10"/>
      <c r="C130" s="10"/>
    </row>
    <row r="131" spans="2:3" ht="15" customHeight="1">
      <c r="B131" s="10"/>
      <c r="C131" s="10"/>
    </row>
    <row r="132" spans="2:3" ht="15" customHeight="1">
      <c r="B132" s="10"/>
      <c r="C132" s="10"/>
    </row>
  </sheetData>
  <phoneticPr fontId="20"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C6CE-578A-3F48-B42D-834AF1D14DBC}">
  <sheetPr>
    <tabColor theme="4"/>
  </sheetPr>
  <dimension ref="A1:K25"/>
  <sheetViews>
    <sheetView topLeftCell="D1" zoomScale="109" workbookViewId="0">
      <selection activeCell="K25" sqref="K25"/>
    </sheetView>
  </sheetViews>
  <sheetFormatPr defaultColWidth="11.42578125" defaultRowHeight="15"/>
  <cols>
    <col min="1" max="1" width="17.85546875" style="90" customWidth="1"/>
    <col min="2" max="2" width="29.140625" style="182" customWidth="1"/>
    <col min="3" max="3" width="53.85546875" customWidth="1"/>
    <col min="4" max="7" width="32" customWidth="1"/>
    <col min="8" max="8" width="19.7109375" customWidth="1"/>
    <col min="11" max="11" width="10.85546875" style="168"/>
  </cols>
  <sheetData>
    <row r="1" spans="1:11" ht="45">
      <c r="A1" s="174" t="s">
        <v>446</v>
      </c>
      <c r="B1" s="76" t="s">
        <v>194</v>
      </c>
      <c r="C1" s="177" t="s">
        <v>210</v>
      </c>
      <c r="D1" s="35" t="s">
        <v>37</v>
      </c>
      <c r="E1" s="35" t="s">
        <v>9</v>
      </c>
      <c r="F1" s="35" t="s">
        <v>10</v>
      </c>
      <c r="G1" s="35" t="s">
        <v>11</v>
      </c>
      <c r="H1" s="35" t="s">
        <v>3</v>
      </c>
      <c r="I1" s="35" t="s">
        <v>4</v>
      </c>
      <c r="J1" s="35" t="s">
        <v>209</v>
      </c>
      <c r="K1" s="166" t="s">
        <v>1</v>
      </c>
    </row>
    <row r="2" spans="1:11" ht="131.1" customHeight="1">
      <c r="A2" s="176" t="s">
        <v>457</v>
      </c>
      <c r="B2" s="180" t="s">
        <v>447</v>
      </c>
      <c r="C2" s="22" t="s">
        <v>315</v>
      </c>
      <c r="D2" s="23" t="s">
        <v>370</v>
      </c>
      <c r="E2" s="23" t="s">
        <v>369</v>
      </c>
      <c r="F2" s="23" t="s">
        <v>368</v>
      </c>
      <c r="G2" s="23" t="s">
        <v>367</v>
      </c>
      <c r="H2" s="23"/>
      <c r="I2" s="23"/>
      <c r="J2" s="23"/>
      <c r="K2" s="167"/>
    </row>
    <row r="3" spans="1:11" ht="131.1" customHeight="1">
      <c r="A3" s="176" t="s">
        <v>457</v>
      </c>
      <c r="B3" s="180" t="s">
        <v>448</v>
      </c>
      <c r="C3" s="22" t="s">
        <v>306</v>
      </c>
      <c r="D3" s="23" t="s">
        <v>335</v>
      </c>
      <c r="E3" s="23" t="s">
        <v>334</v>
      </c>
      <c r="F3" s="23" t="s">
        <v>333</v>
      </c>
      <c r="G3" s="23" t="s">
        <v>332</v>
      </c>
      <c r="H3" s="23"/>
      <c r="I3" s="23"/>
      <c r="J3" s="23"/>
      <c r="K3" s="167"/>
    </row>
    <row r="4" spans="1:11" ht="131.1" customHeight="1">
      <c r="A4" s="175" t="s">
        <v>457</v>
      </c>
      <c r="B4" s="38" t="s">
        <v>114</v>
      </c>
      <c r="C4" s="22" t="s">
        <v>316</v>
      </c>
      <c r="D4" s="23" t="s">
        <v>374</v>
      </c>
      <c r="E4" s="23" t="s">
        <v>373</v>
      </c>
      <c r="F4" s="23" t="s">
        <v>372</v>
      </c>
      <c r="G4" s="23" t="s">
        <v>371</v>
      </c>
      <c r="H4" s="23"/>
      <c r="I4" s="23"/>
      <c r="J4" s="23"/>
      <c r="K4" s="167"/>
    </row>
    <row r="5" spans="1:11" ht="131.1" customHeight="1">
      <c r="A5" s="175" t="s">
        <v>457</v>
      </c>
      <c r="B5" s="38" t="s">
        <v>117</v>
      </c>
      <c r="C5" s="22" t="s">
        <v>320</v>
      </c>
      <c r="D5" s="23" t="s">
        <v>402</v>
      </c>
      <c r="E5" s="23" t="s">
        <v>401</v>
      </c>
      <c r="F5" s="23" t="s">
        <v>400</v>
      </c>
      <c r="G5" s="23" t="s">
        <v>399</v>
      </c>
      <c r="H5" s="23"/>
      <c r="I5" s="23"/>
      <c r="J5" s="23"/>
      <c r="K5" s="167"/>
    </row>
    <row r="6" spans="1:11" ht="131.1" customHeight="1">
      <c r="A6" s="175" t="s">
        <v>457</v>
      </c>
      <c r="B6" s="38" t="s">
        <v>106</v>
      </c>
      <c r="C6" s="22" t="s">
        <v>311</v>
      </c>
      <c r="D6" s="23" t="s">
        <v>354</v>
      </c>
      <c r="E6" s="23" t="s">
        <v>353</v>
      </c>
      <c r="F6" s="23" t="s">
        <v>352</v>
      </c>
      <c r="G6" s="23" t="s">
        <v>351</v>
      </c>
      <c r="H6" s="23"/>
      <c r="I6" s="23"/>
      <c r="J6" s="23"/>
      <c r="K6" s="167"/>
    </row>
    <row r="7" spans="1:11" ht="131.1" customHeight="1">
      <c r="A7" s="176" t="s">
        <v>458</v>
      </c>
      <c r="B7" s="180" t="s">
        <v>449</v>
      </c>
      <c r="C7" s="22" t="s">
        <v>318</v>
      </c>
      <c r="D7" s="23" t="s">
        <v>394</v>
      </c>
      <c r="E7" s="23" t="s">
        <v>393</v>
      </c>
      <c r="F7" s="23" t="s">
        <v>392</v>
      </c>
      <c r="G7" s="23" t="s">
        <v>391</v>
      </c>
      <c r="H7" s="23"/>
      <c r="I7" s="23"/>
      <c r="J7" s="23"/>
      <c r="K7" s="167"/>
    </row>
    <row r="8" spans="1:11" ht="131.1" customHeight="1">
      <c r="A8" s="176" t="s">
        <v>458</v>
      </c>
      <c r="B8" s="180" t="s">
        <v>450</v>
      </c>
      <c r="C8" s="22" t="s">
        <v>314</v>
      </c>
      <c r="D8" s="23" t="s">
        <v>366</v>
      </c>
      <c r="E8" s="23" t="s">
        <v>365</v>
      </c>
      <c r="F8" s="23" t="s">
        <v>364</v>
      </c>
      <c r="G8" s="23" t="s">
        <v>363</v>
      </c>
      <c r="H8" s="23"/>
      <c r="I8" s="23"/>
      <c r="J8" s="23"/>
      <c r="K8" s="167"/>
    </row>
    <row r="9" spans="1:11" ht="131.1" customHeight="1">
      <c r="A9" s="175" t="s">
        <v>458</v>
      </c>
      <c r="B9" s="38" t="s">
        <v>198</v>
      </c>
      <c r="C9" s="22" t="s">
        <v>405</v>
      </c>
      <c r="D9" s="23" t="s">
        <v>389</v>
      </c>
      <c r="E9" s="23" t="s">
        <v>387</v>
      </c>
      <c r="F9" s="23" t="s">
        <v>385</v>
      </c>
      <c r="G9" s="23" t="s">
        <v>383</v>
      </c>
      <c r="H9" s="23"/>
      <c r="I9" s="23"/>
      <c r="J9" s="23"/>
      <c r="K9" s="167"/>
    </row>
    <row r="10" spans="1:11" ht="131.1" customHeight="1">
      <c r="A10" s="175" t="s">
        <v>458</v>
      </c>
      <c r="B10" s="38" t="s">
        <v>199</v>
      </c>
      <c r="C10" s="22" t="s">
        <v>317</v>
      </c>
      <c r="D10" s="23" t="s">
        <v>390</v>
      </c>
      <c r="E10" s="23" t="s">
        <v>388</v>
      </c>
      <c r="F10" s="23" t="s">
        <v>386</v>
      </c>
      <c r="G10" s="23" t="s">
        <v>384</v>
      </c>
      <c r="H10" s="23"/>
      <c r="I10" s="23"/>
      <c r="J10" s="23"/>
      <c r="K10" s="167"/>
    </row>
    <row r="11" spans="1:11" ht="131.1" customHeight="1">
      <c r="A11" s="175" t="s">
        <v>458</v>
      </c>
      <c r="B11" s="38" t="s">
        <v>116</v>
      </c>
      <c r="C11" s="22" t="s">
        <v>319</v>
      </c>
      <c r="D11" s="23" t="s">
        <v>398</v>
      </c>
      <c r="E11" s="23" t="s">
        <v>397</v>
      </c>
      <c r="F11" s="23" t="s">
        <v>396</v>
      </c>
      <c r="G11" s="23" t="s">
        <v>395</v>
      </c>
      <c r="H11" s="23"/>
      <c r="I11" s="23"/>
      <c r="J11" s="23"/>
      <c r="K11" s="167"/>
    </row>
    <row r="12" spans="1:11" ht="131.1" customHeight="1">
      <c r="A12" s="175" t="s">
        <v>458</v>
      </c>
      <c r="B12" s="38" t="s">
        <v>407</v>
      </c>
      <c r="C12" s="22" t="s">
        <v>406</v>
      </c>
      <c r="D12" s="23" t="s">
        <v>413</v>
      </c>
      <c r="E12" s="23" t="s">
        <v>414</v>
      </c>
      <c r="F12" s="23" t="s">
        <v>415</v>
      </c>
      <c r="G12" s="23" t="s">
        <v>416</v>
      </c>
      <c r="H12" s="23"/>
      <c r="I12" s="23"/>
      <c r="J12" s="23"/>
      <c r="K12" s="167"/>
    </row>
    <row r="13" spans="1:11" ht="131.1" customHeight="1">
      <c r="A13" s="176" t="s">
        <v>459</v>
      </c>
      <c r="B13" s="181" t="s">
        <v>451</v>
      </c>
      <c r="C13" s="22" t="s">
        <v>303</v>
      </c>
      <c r="D13" s="23" t="s">
        <v>441</v>
      </c>
      <c r="E13" s="23" t="s">
        <v>323</v>
      </c>
      <c r="F13" s="23" t="s">
        <v>322</v>
      </c>
      <c r="G13" s="23" t="s">
        <v>321</v>
      </c>
      <c r="H13" s="23"/>
      <c r="I13" s="23"/>
      <c r="J13" s="23"/>
      <c r="K13" s="167"/>
    </row>
    <row r="14" spans="1:11" ht="131.1" customHeight="1">
      <c r="A14" s="176" t="s">
        <v>459</v>
      </c>
      <c r="B14" s="181" t="s">
        <v>452</v>
      </c>
      <c r="C14" s="22" t="s">
        <v>308</v>
      </c>
      <c r="D14" s="23" t="s">
        <v>343</v>
      </c>
      <c r="E14" s="23" t="s">
        <v>342</v>
      </c>
      <c r="F14" s="23" t="s">
        <v>341</v>
      </c>
      <c r="G14" s="23" t="s">
        <v>340</v>
      </c>
      <c r="H14" s="23"/>
      <c r="I14" s="23"/>
      <c r="J14" s="23"/>
      <c r="K14" s="167"/>
    </row>
    <row r="15" spans="1:11" ht="131.1" customHeight="1">
      <c r="A15" s="175" t="s">
        <v>459</v>
      </c>
      <c r="B15" s="38" t="s">
        <v>102</v>
      </c>
      <c r="C15" s="22" t="s">
        <v>305</v>
      </c>
      <c r="D15" s="23" t="s">
        <v>331</v>
      </c>
      <c r="E15" s="23" t="s">
        <v>330</v>
      </c>
      <c r="F15" s="23" t="s">
        <v>329</v>
      </c>
      <c r="G15" s="23" t="s">
        <v>328</v>
      </c>
      <c r="H15" s="23"/>
      <c r="I15" s="23"/>
      <c r="J15" s="23"/>
      <c r="K15" s="167"/>
    </row>
    <row r="16" spans="1:11" ht="131.1" customHeight="1">
      <c r="A16" s="175" t="s">
        <v>459</v>
      </c>
      <c r="B16" s="38" t="s">
        <v>105</v>
      </c>
      <c r="C16" s="22" t="s">
        <v>310</v>
      </c>
      <c r="D16" s="23" t="s">
        <v>350</v>
      </c>
      <c r="E16" s="23" t="s">
        <v>349</v>
      </c>
      <c r="F16" s="23" t="s">
        <v>348</v>
      </c>
      <c r="G16" s="23" t="s">
        <v>347</v>
      </c>
      <c r="H16" s="23"/>
      <c r="I16" s="23"/>
      <c r="J16" s="23"/>
      <c r="K16" s="167"/>
    </row>
    <row r="17" spans="1:11" ht="131.1" customHeight="1">
      <c r="A17" s="176" t="s">
        <v>460</v>
      </c>
      <c r="B17" s="181" t="s">
        <v>453</v>
      </c>
      <c r="C17" s="22" t="s">
        <v>307</v>
      </c>
      <c r="D17" s="23" t="s">
        <v>339</v>
      </c>
      <c r="E17" s="23" t="s">
        <v>338</v>
      </c>
      <c r="F17" s="23" t="s">
        <v>337</v>
      </c>
      <c r="G17" s="23" t="s">
        <v>336</v>
      </c>
      <c r="H17" s="23"/>
      <c r="I17" s="23"/>
      <c r="J17" s="23"/>
      <c r="K17" s="167"/>
    </row>
    <row r="18" spans="1:11" ht="131.1" customHeight="1">
      <c r="A18" s="176" t="s">
        <v>460</v>
      </c>
      <c r="B18" s="181" t="s">
        <v>454</v>
      </c>
      <c r="C18" s="22" t="s">
        <v>304</v>
      </c>
      <c r="D18" s="23" t="s">
        <v>327</v>
      </c>
      <c r="E18" s="156" t="s">
        <v>326</v>
      </c>
      <c r="F18" s="23" t="s">
        <v>325</v>
      </c>
      <c r="G18" s="23" t="s">
        <v>324</v>
      </c>
      <c r="H18" s="23"/>
      <c r="I18" s="23"/>
      <c r="J18" s="23"/>
      <c r="K18" s="167"/>
    </row>
    <row r="19" spans="1:11" ht="131.1" customHeight="1">
      <c r="A19" s="176" t="s">
        <v>460</v>
      </c>
      <c r="B19" s="180" t="s">
        <v>455</v>
      </c>
      <c r="C19" s="22" t="s">
        <v>403</v>
      </c>
      <c r="D19" s="23" t="s">
        <v>381</v>
      </c>
      <c r="E19" s="23" t="s">
        <v>379</v>
      </c>
      <c r="F19" s="23" t="s">
        <v>377</v>
      </c>
      <c r="G19" s="23" t="s">
        <v>375</v>
      </c>
      <c r="H19" s="23"/>
      <c r="I19" s="23"/>
      <c r="J19" s="23"/>
      <c r="K19" s="167"/>
    </row>
    <row r="20" spans="1:11" ht="131.1" customHeight="1">
      <c r="A20" s="175" t="s">
        <v>460</v>
      </c>
      <c r="B20" s="38" t="s">
        <v>115</v>
      </c>
      <c r="C20" s="22" t="s">
        <v>404</v>
      </c>
      <c r="D20" s="23" t="s">
        <v>382</v>
      </c>
      <c r="E20" s="23" t="s">
        <v>380</v>
      </c>
      <c r="F20" s="23" t="s">
        <v>378</v>
      </c>
      <c r="G20" s="23" t="s">
        <v>376</v>
      </c>
      <c r="H20" s="23"/>
      <c r="I20" s="23"/>
      <c r="J20" s="23"/>
      <c r="K20" s="167"/>
    </row>
    <row r="21" spans="1:11" ht="131.1" customHeight="1">
      <c r="A21" s="175" t="s">
        <v>460</v>
      </c>
      <c r="B21" s="38" t="s">
        <v>107</v>
      </c>
      <c r="C21" s="22" t="s">
        <v>312</v>
      </c>
      <c r="D21" s="23" t="s">
        <v>355</v>
      </c>
      <c r="E21" s="23" t="s">
        <v>356</v>
      </c>
      <c r="F21" s="23" t="s">
        <v>357</v>
      </c>
      <c r="G21" s="23" t="s">
        <v>358</v>
      </c>
      <c r="H21" s="23"/>
      <c r="I21" s="23"/>
      <c r="J21" s="23"/>
      <c r="K21" s="167"/>
    </row>
    <row r="22" spans="1:11" ht="131.1" customHeight="1">
      <c r="A22" s="175" t="s">
        <v>460</v>
      </c>
      <c r="B22" s="38" t="s">
        <v>200</v>
      </c>
      <c r="C22" s="22" t="s">
        <v>309</v>
      </c>
      <c r="D22" s="23" t="s">
        <v>343</v>
      </c>
      <c r="E22" s="23" t="s">
        <v>346</v>
      </c>
      <c r="F22" s="23" t="s">
        <v>345</v>
      </c>
      <c r="G22" s="23" t="s">
        <v>344</v>
      </c>
      <c r="H22" s="23"/>
      <c r="I22" s="23"/>
      <c r="J22" s="23"/>
      <c r="K22" s="167"/>
    </row>
    <row r="23" spans="1:11" ht="131.1" customHeight="1">
      <c r="A23" s="176" t="s">
        <v>461</v>
      </c>
      <c r="B23" s="181" t="s">
        <v>456</v>
      </c>
      <c r="C23" s="22" t="s">
        <v>313</v>
      </c>
      <c r="D23" s="23" t="s">
        <v>362</v>
      </c>
      <c r="E23" s="156" t="s">
        <v>361</v>
      </c>
      <c r="F23" s="23" t="s">
        <v>360</v>
      </c>
      <c r="G23" s="23" t="s">
        <v>359</v>
      </c>
      <c r="H23" s="23"/>
      <c r="I23" s="23"/>
      <c r="J23" s="23"/>
      <c r="K23" s="167"/>
    </row>
    <row r="24" spans="1:11" ht="131.1" customHeight="1">
      <c r="A24" s="175" t="s">
        <v>461</v>
      </c>
      <c r="B24" s="38" t="s">
        <v>201</v>
      </c>
      <c r="C24" s="22" t="s">
        <v>408</v>
      </c>
      <c r="D24" s="23" t="s">
        <v>412</v>
      </c>
      <c r="E24" s="23" t="s">
        <v>411</v>
      </c>
      <c r="F24" s="23" t="s">
        <v>410</v>
      </c>
      <c r="G24" s="23" t="s">
        <v>409</v>
      </c>
      <c r="H24" s="23"/>
      <c r="I24" s="23"/>
      <c r="J24" s="23"/>
      <c r="K24" s="167"/>
    </row>
    <row r="25" spans="1:11" ht="62.25" customHeight="1">
      <c r="K25" s="194" t="str">
        <f>IFERROR(AVERAGE(K1:K24), "")</f>
        <v/>
      </c>
    </row>
  </sheetData>
  <conditionalFormatting sqref="J2:J24">
    <cfRule type="cellIs" dxfId="76" priority="2" operator="equal">
      <formula>2</formula>
    </cfRule>
    <cfRule type="cellIs" dxfId="75" priority="3" operator="equal">
      <formula>3</formula>
    </cfRule>
    <cfRule type="cellIs" dxfId="74" priority="4" operator="equal">
      <formula>4</formula>
    </cfRule>
    <cfRule type="cellIs" dxfId="73" priority="5" operator="equal">
      <formula>1</formula>
    </cfRule>
  </conditionalFormatting>
  <conditionalFormatting sqref="K1:K1048576">
    <cfRule type="containsText" dxfId="72" priority="1" operator="containsText" text="0">
      <formula>NOT(ISERROR(SEARCH("0",K1)))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C49"/>
  <sheetViews>
    <sheetView zoomScale="108" zoomScaleNormal="93" workbookViewId="0">
      <pane xSplit="7" ySplit="2" topLeftCell="FS13" activePane="bottomRight" state="frozen"/>
      <selection pane="topRight" activeCell="F1" sqref="F1"/>
      <selection pane="bottomLeft" activeCell="A3" sqref="A3"/>
      <selection pane="bottomRight" activeCell="FX16" sqref="FX16"/>
    </sheetView>
  </sheetViews>
  <sheetFormatPr defaultColWidth="11.28515625" defaultRowHeight="15"/>
  <cols>
    <col min="1" max="1" width="15.85546875" style="1" customWidth="1"/>
    <col min="2" max="2" width="25" style="25" customWidth="1"/>
    <col min="3" max="3" width="27.85546875" style="28" customWidth="1"/>
    <col min="4" max="7" width="25.85546875" style="25" customWidth="1"/>
    <col min="8" max="8" width="14.85546875" style="1" customWidth="1"/>
    <col min="9" max="9" width="14.85546875" style="189" customWidth="1"/>
    <col min="10" max="182" width="14.85546875" style="1" customWidth="1"/>
    <col min="183" max="251" width="14.85546875" style="113" customWidth="1"/>
    <col min="252" max="257" width="11.28515625" style="113"/>
    <col min="258" max="16384" width="11.28515625" style="1"/>
  </cols>
  <sheetData>
    <row r="1" spans="1:263" s="27" customFormat="1" ht="18.95" customHeight="1">
      <c r="B1" s="26"/>
      <c r="D1" s="26"/>
      <c r="E1" s="26"/>
      <c r="F1" s="26"/>
      <c r="G1" s="26"/>
      <c r="H1" s="199" t="str">
        <f>CONCATENATE(Species!$A2, " ", Species!$D2)</f>
        <v xml:space="preserve">1 </v>
      </c>
      <c r="I1" s="200"/>
      <c r="J1" s="200"/>
      <c r="K1" s="200"/>
      <c r="L1" s="201"/>
      <c r="M1" s="202" t="str">
        <f>CONCATENATE(Species!$A3, " ", Species!$D3)</f>
        <v xml:space="preserve">2 </v>
      </c>
      <c r="N1" s="203"/>
      <c r="O1" s="203"/>
      <c r="P1" s="203"/>
      <c r="Q1" s="204"/>
      <c r="R1" s="199" t="str">
        <f>CONCATENATE(Species!$A4, " ", Species!$D4)</f>
        <v xml:space="preserve">3 </v>
      </c>
      <c r="S1" s="200"/>
      <c r="T1" s="200"/>
      <c r="U1" s="200"/>
      <c r="V1" s="201"/>
      <c r="W1" s="202" t="str">
        <f>CONCATENATE(Species!$A5, " ", Species!$B5)</f>
        <v xml:space="preserve">4 </v>
      </c>
      <c r="X1" s="203"/>
      <c r="Y1" s="203"/>
      <c r="Z1" s="203"/>
      <c r="AA1" s="204"/>
      <c r="AB1" s="199" t="str">
        <f>CONCATENATE(Species!$A6, " ", Species!$B6)</f>
        <v xml:space="preserve">5 </v>
      </c>
      <c r="AC1" s="200"/>
      <c r="AD1" s="200"/>
      <c r="AE1" s="200"/>
      <c r="AF1" s="201"/>
      <c r="AG1" s="202" t="str">
        <f>CONCATENATE(Species!$A7, " ", Species!$B7)</f>
        <v xml:space="preserve">6 </v>
      </c>
      <c r="AH1" s="203"/>
      <c r="AI1" s="203"/>
      <c r="AJ1" s="203"/>
      <c r="AK1" s="204"/>
      <c r="AL1" s="199" t="str">
        <f>CONCATENATE(Species!$A8, " ", Species!$B8)</f>
        <v xml:space="preserve">7 </v>
      </c>
      <c r="AM1" s="200"/>
      <c r="AN1" s="200"/>
      <c r="AO1" s="200"/>
      <c r="AP1" s="201"/>
      <c r="AQ1" s="202" t="str">
        <f>CONCATENATE(Species!$A9, " ", Species!$B9)</f>
        <v xml:space="preserve">8 </v>
      </c>
      <c r="AR1" s="203"/>
      <c r="AS1" s="203"/>
      <c r="AT1" s="203"/>
      <c r="AU1" s="204"/>
      <c r="AV1" s="199" t="str">
        <f>CONCATENATE(Species!$A10, " ", Species!$B10)</f>
        <v xml:space="preserve">9 </v>
      </c>
      <c r="AW1" s="200"/>
      <c r="AX1" s="200"/>
      <c r="AY1" s="200"/>
      <c r="AZ1" s="201"/>
      <c r="BA1" s="202" t="str">
        <f>CONCATENATE(Species!$A11, " ", Species!$B11)</f>
        <v xml:space="preserve">10 </v>
      </c>
      <c r="BB1" s="203"/>
      <c r="BC1" s="203"/>
      <c r="BD1" s="203"/>
      <c r="BE1" s="204"/>
      <c r="BF1" s="199" t="str">
        <f>CONCATENATE(Species!$A12, " ", Species!$B12)</f>
        <v xml:space="preserve">11 </v>
      </c>
      <c r="BG1" s="200"/>
      <c r="BH1" s="200"/>
      <c r="BI1" s="200"/>
      <c r="BJ1" s="201"/>
      <c r="BK1" s="202" t="str">
        <f>CONCATENATE(Species!$A13, " ", Species!$B13)</f>
        <v xml:space="preserve">12 </v>
      </c>
      <c r="BL1" s="203"/>
      <c r="BM1" s="203"/>
      <c r="BN1" s="203"/>
      <c r="BO1" s="204"/>
      <c r="BP1" s="199" t="str">
        <f>CONCATENATE(Species!$A14, " ", Species!$B14)</f>
        <v xml:space="preserve">13 </v>
      </c>
      <c r="BQ1" s="200"/>
      <c r="BR1" s="200"/>
      <c r="BS1" s="200"/>
      <c r="BT1" s="201"/>
      <c r="BU1" s="202" t="str">
        <f>CONCATENATE(Species!$A15, " ", Species!$B15)</f>
        <v xml:space="preserve">14 </v>
      </c>
      <c r="BV1" s="203"/>
      <c r="BW1" s="203"/>
      <c r="BX1" s="203"/>
      <c r="BY1" s="204"/>
      <c r="BZ1" s="199" t="str">
        <f>CONCATENATE(Species!$A16, " ", Species!$B16)</f>
        <v xml:space="preserve">15 </v>
      </c>
      <c r="CA1" s="200"/>
      <c r="CB1" s="200"/>
      <c r="CC1" s="200"/>
      <c r="CD1" s="201"/>
      <c r="CE1" s="202" t="str">
        <f>CONCATENATE(Species!$A17, " ", Species!$B17)</f>
        <v xml:space="preserve">16 </v>
      </c>
      <c r="CF1" s="203"/>
      <c r="CG1" s="203"/>
      <c r="CH1" s="203"/>
      <c r="CI1" s="204"/>
      <c r="CJ1" s="199" t="str">
        <f>CONCATENATE(Species!$A18, " ", Species!$B18)</f>
        <v xml:space="preserve">17 </v>
      </c>
      <c r="CK1" s="200"/>
      <c r="CL1" s="200"/>
      <c r="CM1" s="200"/>
      <c r="CN1" s="201"/>
      <c r="CO1" s="202" t="str">
        <f>CONCATENATE(Species!$A19, " ", Species!$B19)</f>
        <v xml:space="preserve">18 </v>
      </c>
      <c r="CP1" s="203"/>
      <c r="CQ1" s="203"/>
      <c r="CR1" s="203"/>
      <c r="CS1" s="204"/>
      <c r="CT1" s="199" t="str">
        <f>CONCATENATE(Species!$A20, " ", Species!$B20)</f>
        <v xml:space="preserve">19 </v>
      </c>
      <c r="CU1" s="200"/>
      <c r="CV1" s="200"/>
      <c r="CW1" s="200"/>
      <c r="CX1" s="201"/>
      <c r="CY1" s="202" t="str">
        <f>CONCATENATE(Species!$A21, " ", Species!$B21)</f>
        <v xml:space="preserve">20 </v>
      </c>
      <c r="CZ1" s="203"/>
      <c r="DA1" s="203"/>
      <c r="DB1" s="203"/>
      <c r="DC1" s="204"/>
      <c r="DD1" s="199" t="str">
        <f>CONCATENATE(Species!$A22, " ", Species!$B22)</f>
        <v xml:space="preserve">21 </v>
      </c>
      <c r="DE1" s="200"/>
      <c r="DF1" s="200"/>
      <c r="DG1" s="200"/>
      <c r="DH1" s="201"/>
      <c r="DI1" s="202" t="str">
        <f>CONCATENATE(Species!$A23, " ", Species!$B23)</f>
        <v xml:space="preserve">22 </v>
      </c>
      <c r="DJ1" s="203"/>
      <c r="DK1" s="203"/>
      <c r="DL1" s="203"/>
      <c r="DM1" s="204"/>
      <c r="DN1" s="199" t="str">
        <f>CONCATENATE(Species!$A24, " ", Species!$B24)</f>
        <v xml:space="preserve">23 </v>
      </c>
      <c r="DO1" s="200"/>
      <c r="DP1" s="200"/>
      <c r="DQ1" s="200"/>
      <c r="DR1" s="201"/>
      <c r="DS1" s="202" t="str">
        <f>CONCATENATE(Species!$A25, " ", Species!$B25)</f>
        <v xml:space="preserve">24 </v>
      </c>
      <c r="DT1" s="203"/>
      <c r="DU1" s="203"/>
      <c r="DV1" s="203"/>
      <c r="DW1" s="204"/>
      <c r="DX1" s="199" t="str">
        <f>CONCATENATE(Species!$A26, " ", Species!$B26)</f>
        <v xml:space="preserve">25 </v>
      </c>
      <c r="DY1" s="200"/>
      <c r="DZ1" s="200"/>
      <c r="EA1" s="200"/>
      <c r="EB1" s="201"/>
      <c r="EC1" s="202" t="str">
        <f>CONCATENATE(Species!$A27, " ", Species!$B27)</f>
        <v xml:space="preserve">26 </v>
      </c>
      <c r="ED1" s="203"/>
      <c r="EE1" s="203"/>
      <c r="EF1" s="203"/>
      <c r="EG1" s="204"/>
      <c r="EH1" s="199" t="str">
        <f>CONCATENATE(Species!$A28, " ", Species!$B28)</f>
        <v xml:space="preserve">27 </v>
      </c>
      <c r="EI1" s="200"/>
      <c r="EJ1" s="200"/>
      <c r="EK1" s="200"/>
      <c r="EL1" s="201"/>
      <c r="EM1" s="202" t="str">
        <f>CONCATENATE(Species!$A29, " ", Species!$B29)</f>
        <v xml:space="preserve">28 </v>
      </c>
      <c r="EN1" s="203"/>
      <c r="EO1" s="203"/>
      <c r="EP1" s="203"/>
      <c r="EQ1" s="204"/>
      <c r="ER1" s="199" t="str">
        <f>CONCATENATE(Species!$A30, " ", Species!$B30)</f>
        <v xml:space="preserve">29 </v>
      </c>
      <c r="ES1" s="200"/>
      <c r="ET1" s="200"/>
      <c r="EU1" s="200"/>
      <c r="EV1" s="201"/>
      <c r="EW1" s="202" t="str">
        <f>CONCATENATE(Species!$A31, " ", Species!$B31)</f>
        <v xml:space="preserve">30 </v>
      </c>
      <c r="EX1" s="203"/>
      <c r="EY1" s="203"/>
      <c r="EZ1" s="203"/>
      <c r="FA1" s="204"/>
      <c r="FB1" s="199" t="str">
        <f>CONCATENATE(Species!$A32, " ", Species!$B32)</f>
        <v xml:space="preserve">31 </v>
      </c>
      <c r="FC1" s="200"/>
      <c r="FD1" s="200"/>
      <c r="FE1" s="200"/>
      <c r="FF1" s="201"/>
      <c r="FG1" s="202" t="str">
        <f>CONCATENATE(Species!$A33, " ", Species!$B33)</f>
        <v xml:space="preserve">32 </v>
      </c>
      <c r="FH1" s="203"/>
      <c r="FI1" s="203"/>
      <c r="FJ1" s="203"/>
      <c r="FK1" s="204"/>
      <c r="FL1" s="199" t="str">
        <f>CONCATENATE(Species!$A34, " ", Species!$B34)</f>
        <v xml:space="preserve">33 </v>
      </c>
      <c r="FM1" s="200"/>
      <c r="FN1" s="200"/>
      <c r="FO1" s="200"/>
      <c r="FP1" s="201"/>
      <c r="FQ1" s="202" t="str">
        <f>CONCATENATE(Species!$A35, " ", Species!$B35)</f>
        <v xml:space="preserve">34 </v>
      </c>
      <c r="FR1" s="203"/>
      <c r="FS1" s="203"/>
      <c r="FT1" s="203"/>
      <c r="FU1" s="204"/>
      <c r="FV1" s="199" t="str">
        <f>CONCATENATE(Species!$A36, " ", Species!$B36)</f>
        <v xml:space="preserve">35 </v>
      </c>
      <c r="FW1" s="200"/>
      <c r="FX1" s="200"/>
      <c r="FY1" s="200"/>
      <c r="FZ1" s="201"/>
      <c r="GA1" s="205"/>
      <c r="GB1" s="205"/>
      <c r="GC1" s="205"/>
      <c r="GD1" s="205"/>
      <c r="GE1" s="205"/>
      <c r="GF1" s="205"/>
      <c r="GG1" s="205"/>
      <c r="GH1" s="205"/>
      <c r="GI1" s="205"/>
      <c r="GJ1" s="205"/>
      <c r="GK1" s="205"/>
      <c r="GL1" s="205"/>
      <c r="GM1" s="205"/>
      <c r="GN1" s="205"/>
      <c r="GO1" s="205"/>
      <c r="GP1" s="205"/>
      <c r="GQ1" s="205"/>
      <c r="GR1" s="205"/>
      <c r="GS1" s="205"/>
      <c r="GT1" s="205"/>
      <c r="GU1" s="205"/>
      <c r="GV1" s="205"/>
      <c r="GW1" s="205"/>
      <c r="GX1" s="205"/>
      <c r="GY1" s="205"/>
      <c r="GZ1" s="205"/>
      <c r="HA1" s="205"/>
      <c r="HB1" s="205"/>
      <c r="HC1" s="205"/>
      <c r="HD1" s="205"/>
      <c r="HE1" s="205"/>
      <c r="HF1" s="205"/>
      <c r="HG1" s="205"/>
      <c r="HH1" s="205"/>
      <c r="HI1" s="205"/>
      <c r="HJ1" s="205"/>
      <c r="HK1" s="205"/>
      <c r="HL1" s="205"/>
      <c r="HM1" s="205"/>
      <c r="HN1" s="205"/>
      <c r="HO1" s="205"/>
      <c r="HP1" s="205"/>
      <c r="HQ1" s="205"/>
      <c r="HR1" s="205"/>
      <c r="HS1" s="205"/>
      <c r="HT1" s="205"/>
      <c r="HU1" s="205"/>
      <c r="HV1" s="205"/>
      <c r="HW1" s="205"/>
      <c r="HX1" s="205"/>
      <c r="HY1" s="205"/>
      <c r="HZ1" s="205"/>
      <c r="IA1" s="205"/>
      <c r="IB1" s="205"/>
      <c r="IC1" s="205"/>
      <c r="ID1" s="205"/>
      <c r="IE1" s="205"/>
      <c r="IF1" s="205"/>
      <c r="IG1" s="205"/>
      <c r="IH1" s="205"/>
      <c r="II1" s="205"/>
      <c r="IJ1" s="205"/>
      <c r="IK1" s="205"/>
      <c r="IL1" s="205"/>
      <c r="IM1" s="205"/>
      <c r="IN1" s="205"/>
      <c r="IO1" s="205"/>
      <c r="IP1" s="205"/>
      <c r="IQ1" s="205"/>
      <c r="IR1" s="205"/>
      <c r="IS1" s="205"/>
      <c r="IT1" s="205"/>
      <c r="IU1" s="205"/>
      <c r="IV1" s="205"/>
      <c r="IW1" s="205"/>
      <c r="IX1" s="78"/>
      <c r="IY1" s="78"/>
      <c r="IZ1" s="78"/>
      <c r="JA1" s="78"/>
      <c r="JB1" s="78"/>
      <c r="JC1" s="75"/>
    </row>
    <row r="2" spans="1:263" s="27" customFormat="1" ht="34.5" customHeight="1">
      <c r="B2" s="26"/>
      <c r="D2" s="26"/>
      <c r="E2" s="26"/>
      <c r="F2" s="26"/>
      <c r="G2" s="26"/>
      <c r="H2" s="199">
        <f>Species!$C2</f>
        <v>0</v>
      </c>
      <c r="I2" s="200"/>
      <c r="J2" s="200"/>
      <c r="K2" s="200"/>
      <c r="L2" s="201"/>
      <c r="M2" s="202">
        <f>Species!$C3</f>
        <v>0</v>
      </c>
      <c r="N2" s="203"/>
      <c r="O2" s="203"/>
      <c r="P2" s="203"/>
      <c r="Q2" s="204"/>
      <c r="R2" s="199">
        <f>Species!$C4</f>
        <v>0</v>
      </c>
      <c r="S2" s="200"/>
      <c r="T2" s="200"/>
      <c r="U2" s="200"/>
      <c r="V2" s="201"/>
      <c r="W2" s="202">
        <f>Species!$C5</f>
        <v>0</v>
      </c>
      <c r="X2" s="203"/>
      <c r="Y2" s="203"/>
      <c r="Z2" s="203"/>
      <c r="AA2" s="204"/>
      <c r="AB2" s="199">
        <f>Species!$C6</f>
        <v>0</v>
      </c>
      <c r="AC2" s="200"/>
      <c r="AD2" s="200"/>
      <c r="AE2" s="200"/>
      <c r="AF2" s="201"/>
      <c r="AG2" s="202">
        <f>Species!$C7</f>
        <v>0</v>
      </c>
      <c r="AH2" s="203"/>
      <c r="AI2" s="203"/>
      <c r="AJ2" s="203"/>
      <c r="AK2" s="204"/>
      <c r="AL2" s="199">
        <f>Species!$C8</f>
        <v>0</v>
      </c>
      <c r="AM2" s="200"/>
      <c r="AN2" s="200"/>
      <c r="AO2" s="200"/>
      <c r="AP2" s="201"/>
      <c r="AQ2" s="202">
        <f>Species!$C9</f>
        <v>0</v>
      </c>
      <c r="AR2" s="203"/>
      <c r="AS2" s="203"/>
      <c r="AT2" s="203"/>
      <c r="AU2" s="204"/>
      <c r="AV2" s="199">
        <f>Species!$C10</f>
        <v>0</v>
      </c>
      <c r="AW2" s="200"/>
      <c r="AX2" s="200"/>
      <c r="AY2" s="200"/>
      <c r="AZ2" s="201"/>
      <c r="BA2" s="202">
        <f>Species!$C11</f>
        <v>0</v>
      </c>
      <c r="BB2" s="203"/>
      <c r="BC2" s="203"/>
      <c r="BD2" s="203"/>
      <c r="BE2" s="204"/>
      <c r="BF2" s="199">
        <f>Species!$C12</f>
        <v>0</v>
      </c>
      <c r="BG2" s="200"/>
      <c r="BH2" s="200"/>
      <c r="BI2" s="200"/>
      <c r="BJ2" s="201"/>
      <c r="BK2" s="202">
        <f>Species!$C13</f>
        <v>0</v>
      </c>
      <c r="BL2" s="203"/>
      <c r="BM2" s="203"/>
      <c r="BN2" s="203"/>
      <c r="BO2" s="204"/>
      <c r="BP2" s="199">
        <f>Species!$C14</f>
        <v>0</v>
      </c>
      <c r="BQ2" s="200"/>
      <c r="BR2" s="200"/>
      <c r="BS2" s="200"/>
      <c r="BT2" s="201"/>
      <c r="BU2" s="202">
        <f>Species!$C15</f>
        <v>0</v>
      </c>
      <c r="BV2" s="203"/>
      <c r="BW2" s="203"/>
      <c r="BX2" s="203"/>
      <c r="BY2" s="204"/>
      <c r="BZ2" s="199">
        <f>Species!$C16</f>
        <v>0</v>
      </c>
      <c r="CA2" s="200"/>
      <c r="CB2" s="200"/>
      <c r="CC2" s="200"/>
      <c r="CD2" s="201"/>
      <c r="CE2" s="202">
        <f>Species!$C17</f>
        <v>0</v>
      </c>
      <c r="CF2" s="203"/>
      <c r="CG2" s="203"/>
      <c r="CH2" s="203"/>
      <c r="CI2" s="204"/>
      <c r="CJ2" s="199">
        <f>Species!$C18</f>
        <v>0</v>
      </c>
      <c r="CK2" s="200"/>
      <c r="CL2" s="200"/>
      <c r="CM2" s="200"/>
      <c r="CN2" s="201"/>
      <c r="CO2" s="202">
        <f>Species!$C19</f>
        <v>0</v>
      </c>
      <c r="CP2" s="203"/>
      <c r="CQ2" s="203"/>
      <c r="CR2" s="203"/>
      <c r="CS2" s="204"/>
      <c r="CT2" s="199">
        <f>Species!$C20</f>
        <v>0</v>
      </c>
      <c r="CU2" s="200"/>
      <c r="CV2" s="200"/>
      <c r="CW2" s="200"/>
      <c r="CX2" s="201"/>
      <c r="CY2" s="202">
        <f>Species!$C21</f>
        <v>0</v>
      </c>
      <c r="CZ2" s="203"/>
      <c r="DA2" s="203"/>
      <c r="DB2" s="203"/>
      <c r="DC2" s="204"/>
      <c r="DD2" s="199">
        <f>Species!$C22</f>
        <v>0</v>
      </c>
      <c r="DE2" s="200"/>
      <c r="DF2" s="200"/>
      <c r="DG2" s="200"/>
      <c r="DH2" s="201"/>
      <c r="DI2" s="202">
        <f>Species!$C23</f>
        <v>0</v>
      </c>
      <c r="DJ2" s="203"/>
      <c r="DK2" s="203"/>
      <c r="DL2" s="203"/>
      <c r="DM2" s="204"/>
      <c r="DN2" s="199">
        <f>Species!$C24</f>
        <v>0</v>
      </c>
      <c r="DO2" s="200"/>
      <c r="DP2" s="200"/>
      <c r="DQ2" s="200"/>
      <c r="DR2" s="201"/>
      <c r="DS2" s="202">
        <f>Species!$C25</f>
        <v>0</v>
      </c>
      <c r="DT2" s="203"/>
      <c r="DU2" s="203"/>
      <c r="DV2" s="203"/>
      <c r="DW2" s="204"/>
      <c r="DX2" s="199">
        <f>Species!$C26</f>
        <v>0</v>
      </c>
      <c r="DY2" s="200"/>
      <c r="DZ2" s="200"/>
      <c r="EA2" s="200"/>
      <c r="EB2" s="201"/>
      <c r="EC2" s="202">
        <f>Species!$C27</f>
        <v>0</v>
      </c>
      <c r="ED2" s="203"/>
      <c r="EE2" s="203"/>
      <c r="EF2" s="203"/>
      <c r="EG2" s="204"/>
      <c r="EH2" s="199">
        <f>Species!$C28</f>
        <v>0</v>
      </c>
      <c r="EI2" s="200"/>
      <c r="EJ2" s="200"/>
      <c r="EK2" s="200"/>
      <c r="EL2" s="201"/>
      <c r="EM2" s="202">
        <f>Species!$C29</f>
        <v>0</v>
      </c>
      <c r="EN2" s="203"/>
      <c r="EO2" s="203"/>
      <c r="EP2" s="203"/>
      <c r="EQ2" s="204"/>
      <c r="ER2" s="199">
        <f>Species!$C30</f>
        <v>0</v>
      </c>
      <c r="ES2" s="200"/>
      <c r="ET2" s="200"/>
      <c r="EU2" s="200"/>
      <c r="EV2" s="201"/>
      <c r="EW2" s="202">
        <f>Species!$C31</f>
        <v>0</v>
      </c>
      <c r="EX2" s="203"/>
      <c r="EY2" s="203"/>
      <c r="EZ2" s="203"/>
      <c r="FA2" s="204"/>
      <c r="FB2" s="199">
        <f>Species!$C32</f>
        <v>0</v>
      </c>
      <c r="FC2" s="200"/>
      <c r="FD2" s="200"/>
      <c r="FE2" s="200"/>
      <c r="FF2" s="201"/>
      <c r="FG2" s="202">
        <f>Species!$C33</f>
        <v>0</v>
      </c>
      <c r="FH2" s="203"/>
      <c r="FI2" s="203"/>
      <c r="FJ2" s="203"/>
      <c r="FK2" s="204"/>
      <c r="FL2" s="199">
        <f>Species!$C34</f>
        <v>0</v>
      </c>
      <c r="FM2" s="200"/>
      <c r="FN2" s="200"/>
      <c r="FO2" s="200"/>
      <c r="FP2" s="201"/>
      <c r="FQ2" s="202">
        <f>Species!$C35</f>
        <v>0</v>
      </c>
      <c r="FR2" s="203"/>
      <c r="FS2" s="203"/>
      <c r="FT2" s="203"/>
      <c r="FU2" s="204"/>
      <c r="FV2" s="199">
        <f>Species!$C36</f>
        <v>0</v>
      </c>
      <c r="FW2" s="200"/>
      <c r="FX2" s="200"/>
      <c r="FY2" s="200"/>
      <c r="FZ2" s="206"/>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75"/>
    </row>
    <row r="3" spans="1:263" s="77" customFormat="1" ht="69.95" customHeight="1">
      <c r="A3" s="183" t="s">
        <v>464</v>
      </c>
      <c r="B3" s="76" t="s">
        <v>24</v>
      </c>
      <c r="C3" s="77" t="s">
        <v>16</v>
      </c>
      <c r="D3" s="35" t="s">
        <v>37</v>
      </c>
      <c r="E3" s="35" t="s">
        <v>9</v>
      </c>
      <c r="F3" s="35" t="s">
        <v>10</v>
      </c>
      <c r="G3" s="35" t="s">
        <v>11</v>
      </c>
      <c r="H3" s="35" t="s">
        <v>3</v>
      </c>
      <c r="I3" s="35" t="s">
        <v>4</v>
      </c>
      <c r="J3" s="35" t="s">
        <v>0</v>
      </c>
      <c r="K3" s="35" t="s">
        <v>122</v>
      </c>
      <c r="L3" s="35" t="s">
        <v>1</v>
      </c>
      <c r="M3" s="35" t="s">
        <v>3</v>
      </c>
      <c r="N3" s="35" t="s">
        <v>4</v>
      </c>
      <c r="O3" s="35" t="s">
        <v>0</v>
      </c>
      <c r="P3" s="35" t="s">
        <v>122</v>
      </c>
      <c r="Q3" s="35" t="s">
        <v>1</v>
      </c>
      <c r="R3" s="35" t="s">
        <v>3</v>
      </c>
      <c r="S3" s="35" t="s">
        <v>4</v>
      </c>
      <c r="T3" s="35" t="s">
        <v>0</v>
      </c>
      <c r="U3" s="35" t="s">
        <v>122</v>
      </c>
      <c r="V3" s="35" t="s">
        <v>1</v>
      </c>
      <c r="W3" s="35" t="s">
        <v>3</v>
      </c>
      <c r="X3" s="35" t="s">
        <v>4</v>
      </c>
      <c r="Y3" s="35" t="s">
        <v>0</v>
      </c>
      <c r="Z3" s="35" t="s">
        <v>122</v>
      </c>
      <c r="AA3" s="35" t="s">
        <v>1</v>
      </c>
      <c r="AB3" s="35" t="s">
        <v>3</v>
      </c>
      <c r="AC3" s="35" t="s">
        <v>4</v>
      </c>
      <c r="AD3" s="35" t="s">
        <v>0</v>
      </c>
      <c r="AE3" s="35" t="s">
        <v>122</v>
      </c>
      <c r="AF3" s="35" t="s">
        <v>1</v>
      </c>
      <c r="AG3" s="35" t="s">
        <v>3</v>
      </c>
      <c r="AH3" s="35" t="s">
        <v>4</v>
      </c>
      <c r="AI3" s="35" t="s">
        <v>0</v>
      </c>
      <c r="AJ3" s="35" t="s">
        <v>122</v>
      </c>
      <c r="AK3" s="35" t="s">
        <v>1</v>
      </c>
      <c r="AL3" s="35" t="s">
        <v>3</v>
      </c>
      <c r="AM3" s="35" t="s">
        <v>4</v>
      </c>
      <c r="AN3" s="35" t="s">
        <v>0</v>
      </c>
      <c r="AO3" s="35" t="s">
        <v>122</v>
      </c>
      <c r="AP3" s="35" t="s">
        <v>1</v>
      </c>
      <c r="AQ3" s="35" t="s">
        <v>3</v>
      </c>
      <c r="AR3" s="35" t="s">
        <v>4</v>
      </c>
      <c r="AS3" s="35" t="s">
        <v>0</v>
      </c>
      <c r="AT3" s="35" t="s">
        <v>122</v>
      </c>
      <c r="AU3" s="35" t="s">
        <v>1</v>
      </c>
      <c r="AV3" s="35" t="s">
        <v>3</v>
      </c>
      <c r="AW3" s="35" t="s">
        <v>4</v>
      </c>
      <c r="AX3" s="35" t="s">
        <v>0</v>
      </c>
      <c r="AY3" s="35" t="s">
        <v>122</v>
      </c>
      <c r="AZ3" s="35" t="s">
        <v>1</v>
      </c>
      <c r="BA3" s="35" t="s">
        <v>3</v>
      </c>
      <c r="BB3" s="35" t="s">
        <v>4</v>
      </c>
      <c r="BC3" s="35" t="s">
        <v>0</v>
      </c>
      <c r="BD3" s="35" t="s">
        <v>122</v>
      </c>
      <c r="BE3" s="35" t="s">
        <v>1</v>
      </c>
      <c r="BF3" s="35" t="s">
        <v>3</v>
      </c>
      <c r="BG3" s="35" t="s">
        <v>4</v>
      </c>
      <c r="BH3" s="35" t="s">
        <v>0</v>
      </c>
      <c r="BI3" s="35" t="s">
        <v>122</v>
      </c>
      <c r="BJ3" s="35" t="s">
        <v>1</v>
      </c>
      <c r="BK3" s="35" t="s">
        <v>3</v>
      </c>
      <c r="BL3" s="35" t="s">
        <v>4</v>
      </c>
      <c r="BM3" s="35" t="s">
        <v>0</v>
      </c>
      <c r="BN3" s="35" t="s">
        <v>122</v>
      </c>
      <c r="BO3" s="35" t="s">
        <v>1</v>
      </c>
      <c r="BP3" s="35" t="s">
        <v>3</v>
      </c>
      <c r="BQ3" s="35" t="s">
        <v>4</v>
      </c>
      <c r="BR3" s="35" t="s">
        <v>0</v>
      </c>
      <c r="BS3" s="35" t="s">
        <v>122</v>
      </c>
      <c r="BT3" s="35" t="s">
        <v>1</v>
      </c>
      <c r="BU3" s="35" t="s">
        <v>3</v>
      </c>
      <c r="BV3" s="35" t="s">
        <v>4</v>
      </c>
      <c r="BW3" s="35" t="s">
        <v>0</v>
      </c>
      <c r="BX3" s="35" t="s">
        <v>122</v>
      </c>
      <c r="BY3" s="35" t="s">
        <v>1</v>
      </c>
      <c r="BZ3" s="35" t="s">
        <v>3</v>
      </c>
      <c r="CA3" s="35" t="s">
        <v>4</v>
      </c>
      <c r="CB3" s="35" t="s">
        <v>0</v>
      </c>
      <c r="CC3" s="35" t="s">
        <v>122</v>
      </c>
      <c r="CD3" s="35" t="s">
        <v>1</v>
      </c>
      <c r="CE3" s="35" t="s">
        <v>3</v>
      </c>
      <c r="CF3" s="35" t="s">
        <v>4</v>
      </c>
      <c r="CG3" s="35" t="s">
        <v>0</v>
      </c>
      <c r="CH3" s="35" t="s">
        <v>122</v>
      </c>
      <c r="CI3" s="35" t="s">
        <v>1</v>
      </c>
      <c r="CJ3" s="35" t="s">
        <v>3</v>
      </c>
      <c r="CK3" s="35" t="s">
        <v>4</v>
      </c>
      <c r="CL3" s="35" t="s">
        <v>0</v>
      </c>
      <c r="CM3" s="35" t="s">
        <v>122</v>
      </c>
      <c r="CN3" s="35" t="s">
        <v>1</v>
      </c>
      <c r="CO3" s="35" t="s">
        <v>3</v>
      </c>
      <c r="CP3" s="35" t="s">
        <v>4</v>
      </c>
      <c r="CQ3" s="35" t="s">
        <v>0</v>
      </c>
      <c r="CR3" s="35" t="s">
        <v>122</v>
      </c>
      <c r="CS3" s="35" t="s">
        <v>1</v>
      </c>
      <c r="CT3" s="35" t="s">
        <v>3</v>
      </c>
      <c r="CU3" s="35" t="s">
        <v>4</v>
      </c>
      <c r="CV3" s="35" t="s">
        <v>0</v>
      </c>
      <c r="CW3" s="35" t="s">
        <v>122</v>
      </c>
      <c r="CX3" s="35" t="s">
        <v>1</v>
      </c>
      <c r="CY3" s="35" t="s">
        <v>3</v>
      </c>
      <c r="CZ3" s="35" t="s">
        <v>4</v>
      </c>
      <c r="DA3" s="35" t="s">
        <v>0</v>
      </c>
      <c r="DB3" s="35" t="s">
        <v>122</v>
      </c>
      <c r="DC3" s="35" t="s">
        <v>1</v>
      </c>
      <c r="DD3" s="35" t="s">
        <v>3</v>
      </c>
      <c r="DE3" s="35" t="s">
        <v>4</v>
      </c>
      <c r="DF3" s="35" t="s">
        <v>0</v>
      </c>
      <c r="DG3" s="35" t="s">
        <v>122</v>
      </c>
      <c r="DH3" s="35" t="s">
        <v>1</v>
      </c>
      <c r="DI3" s="35" t="s">
        <v>3</v>
      </c>
      <c r="DJ3" s="35" t="s">
        <v>4</v>
      </c>
      <c r="DK3" s="35" t="s">
        <v>0</v>
      </c>
      <c r="DL3" s="35" t="s">
        <v>122</v>
      </c>
      <c r="DM3" s="35" t="s">
        <v>1</v>
      </c>
      <c r="DN3" s="35" t="s">
        <v>3</v>
      </c>
      <c r="DO3" s="35" t="s">
        <v>4</v>
      </c>
      <c r="DP3" s="35" t="s">
        <v>0</v>
      </c>
      <c r="DQ3" s="35" t="s">
        <v>122</v>
      </c>
      <c r="DR3" s="35" t="s">
        <v>1</v>
      </c>
      <c r="DS3" s="35" t="s">
        <v>3</v>
      </c>
      <c r="DT3" s="35" t="s">
        <v>4</v>
      </c>
      <c r="DU3" s="35" t="s">
        <v>0</v>
      </c>
      <c r="DV3" s="35" t="s">
        <v>122</v>
      </c>
      <c r="DW3" s="35" t="s">
        <v>1</v>
      </c>
      <c r="DX3" s="35" t="s">
        <v>3</v>
      </c>
      <c r="DY3" s="35" t="s">
        <v>4</v>
      </c>
      <c r="DZ3" s="35" t="s">
        <v>0</v>
      </c>
      <c r="EA3" s="35" t="s">
        <v>122</v>
      </c>
      <c r="EB3" s="35" t="s">
        <v>1</v>
      </c>
      <c r="EC3" s="35" t="s">
        <v>3</v>
      </c>
      <c r="ED3" s="35" t="s">
        <v>4</v>
      </c>
      <c r="EE3" s="35" t="s">
        <v>0</v>
      </c>
      <c r="EF3" s="35" t="s">
        <v>122</v>
      </c>
      <c r="EG3" s="35" t="s">
        <v>1</v>
      </c>
      <c r="EH3" s="35" t="s">
        <v>3</v>
      </c>
      <c r="EI3" s="35" t="s">
        <v>4</v>
      </c>
      <c r="EJ3" s="35" t="s">
        <v>0</v>
      </c>
      <c r="EK3" s="35" t="s">
        <v>122</v>
      </c>
      <c r="EL3" s="35" t="s">
        <v>1</v>
      </c>
      <c r="EM3" s="35" t="s">
        <v>3</v>
      </c>
      <c r="EN3" s="35" t="s">
        <v>4</v>
      </c>
      <c r="EO3" s="35" t="s">
        <v>0</v>
      </c>
      <c r="EP3" s="35" t="s">
        <v>122</v>
      </c>
      <c r="EQ3" s="35" t="s">
        <v>1</v>
      </c>
      <c r="ER3" s="35" t="s">
        <v>3</v>
      </c>
      <c r="ES3" s="35" t="s">
        <v>4</v>
      </c>
      <c r="ET3" s="35" t="s">
        <v>0</v>
      </c>
      <c r="EU3" s="35" t="s">
        <v>122</v>
      </c>
      <c r="EV3" s="35" t="s">
        <v>1</v>
      </c>
      <c r="EW3" s="35" t="s">
        <v>3</v>
      </c>
      <c r="EX3" s="35" t="s">
        <v>4</v>
      </c>
      <c r="EY3" s="35" t="s">
        <v>0</v>
      </c>
      <c r="EZ3" s="35" t="s">
        <v>122</v>
      </c>
      <c r="FA3" s="35" t="s">
        <v>1</v>
      </c>
      <c r="FB3" s="35" t="s">
        <v>3</v>
      </c>
      <c r="FC3" s="35" t="s">
        <v>4</v>
      </c>
      <c r="FD3" s="35" t="s">
        <v>0</v>
      </c>
      <c r="FE3" s="35" t="s">
        <v>122</v>
      </c>
      <c r="FF3" s="35" t="s">
        <v>1</v>
      </c>
      <c r="FG3" s="35" t="s">
        <v>3</v>
      </c>
      <c r="FH3" s="35" t="s">
        <v>4</v>
      </c>
      <c r="FI3" s="35" t="s">
        <v>0</v>
      </c>
      <c r="FJ3" s="35" t="s">
        <v>122</v>
      </c>
      <c r="FK3" s="35" t="s">
        <v>1</v>
      </c>
      <c r="FL3" s="35" t="s">
        <v>3</v>
      </c>
      <c r="FM3" s="35" t="s">
        <v>4</v>
      </c>
      <c r="FN3" s="35" t="s">
        <v>0</v>
      </c>
      <c r="FO3" s="35" t="s">
        <v>122</v>
      </c>
      <c r="FP3" s="35" t="s">
        <v>1</v>
      </c>
      <c r="FQ3" s="35" t="s">
        <v>3</v>
      </c>
      <c r="FR3" s="35" t="s">
        <v>4</v>
      </c>
      <c r="FS3" s="35" t="s">
        <v>0</v>
      </c>
      <c r="FT3" s="35" t="s">
        <v>122</v>
      </c>
      <c r="FU3" s="35" t="s">
        <v>1</v>
      </c>
      <c r="FV3" s="35" t="s">
        <v>3</v>
      </c>
      <c r="FW3" s="35" t="s">
        <v>4</v>
      </c>
      <c r="FX3" s="35" t="s">
        <v>0</v>
      </c>
      <c r="FY3" s="35" t="s">
        <v>122</v>
      </c>
      <c r="FZ3" s="35" t="s">
        <v>1</v>
      </c>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row>
    <row r="4" spans="1:263" ht="99.95" customHeight="1">
      <c r="A4" s="184" t="s">
        <v>465</v>
      </c>
      <c r="B4" s="20" t="s">
        <v>25</v>
      </c>
      <c r="C4" s="22"/>
      <c r="D4" s="23" t="s">
        <v>41</v>
      </c>
      <c r="E4" s="23" t="s">
        <v>40</v>
      </c>
      <c r="F4" s="23" t="s">
        <v>42</v>
      </c>
      <c r="G4" s="23" t="s">
        <v>39</v>
      </c>
      <c r="H4" s="19"/>
      <c r="I4" s="171"/>
      <c r="J4" s="19"/>
      <c r="K4" s="171"/>
      <c r="L4" s="19"/>
      <c r="M4" s="23"/>
      <c r="N4" s="23"/>
      <c r="O4" s="23"/>
      <c r="P4" s="172"/>
      <c r="Q4" s="23"/>
      <c r="R4" s="19"/>
      <c r="S4" s="19"/>
      <c r="T4" s="19"/>
      <c r="U4" s="171"/>
      <c r="V4" s="19"/>
      <c r="W4" s="23"/>
      <c r="X4" s="23"/>
      <c r="Y4" s="23"/>
      <c r="Z4" s="24"/>
      <c r="AA4" s="23"/>
      <c r="AB4" s="19"/>
      <c r="AC4" s="19"/>
      <c r="AD4" s="19"/>
      <c r="AE4" s="6"/>
      <c r="AF4" s="19"/>
      <c r="AG4" s="23"/>
      <c r="AH4" s="23"/>
      <c r="AI4" s="23"/>
      <c r="AJ4" s="24"/>
      <c r="AK4" s="23"/>
      <c r="AL4" s="19"/>
      <c r="AM4" s="19"/>
      <c r="AN4" s="19"/>
      <c r="AO4" s="6"/>
      <c r="AP4" s="19"/>
      <c r="AQ4" s="23"/>
      <c r="AR4" s="23"/>
      <c r="AS4" s="23"/>
      <c r="AT4" s="24"/>
      <c r="AU4" s="23"/>
      <c r="AV4" s="19"/>
      <c r="AW4" s="19"/>
      <c r="AX4" s="19"/>
      <c r="AY4" s="6"/>
      <c r="AZ4" s="19"/>
      <c r="BA4" s="23"/>
      <c r="BB4" s="23"/>
      <c r="BC4" s="23"/>
      <c r="BD4" s="24"/>
      <c r="BE4" s="23"/>
      <c r="BF4" s="19"/>
      <c r="BG4" s="19"/>
      <c r="BH4" s="19"/>
      <c r="BI4" s="6"/>
      <c r="BJ4" s="19"/>
      <c r="BK4" s="23"/>
      <c r="BL4" s="23"/>
      <c r="BM4" s="23"/>
      <c r="BN4" s="24"/>
      <c r="BO4" s="23"/>
      <c r="BP4" s="19"/>
      <c r="BQ4" s="19"/>
      <c r="BR4" s="19"/>
      <c r="BS4" s="6"/>
      <c r="BT4" s="19"/>
      <c r="BU4" s="23"/>
      <c r="BV4" s="23"/>
      <c r="BW4" s="23"/>
      <c r="BX4" s="24"/>
      <c r="BY4" s="23"/>
      <c r="BZ4" s="19"/>
      <c r="CA4" s="19"/>
      <c r="CB4" s="19"/>
      <c r="CC4" s="6"/>
      <c r="CD4" s="19"/>
      <c r="CE4" s="23"/>
      <c r="CF4" s="23"/>
      <c r="CG4" s="23"/>
      <c r="CH4" s="24"/>
      <c r="CI4" s="23"/>
      <c r="CJ4" s="19"/>
      <c r="CK4" s="19"/>
      <c r="CL4" s="19"/>
      <c r="CM4" s="6"/>
      <c r="CN4" s="19"/>
      <c r="CO4" s="23"/>
      <c r="CP4" s="23"/>
      <c r="CQ4" s="23"/>
      <c r="CR4" s="24"/>
      <c r="CS4" s="23"/>
      <c r="CT4" s="19"/>
      <c r="CU4" s="19"/>
      <c r="CV4" s="19"/>
      <c r="CW4" s="6"/>
      <c r="CX4" s="19"/>
      <c r="CY4" s="23"/>
      <c r="CZ4" s="23"/>
      <c r="DA4" s="23"/>
      <c r="DB4" s="24"/>
      <c r="DC4" s="23"/>
      <c r="DD4" s="19"/>
      <c r="DE4" s="19"/>
      <c r="DF4" s="19"/>
      <c r="DG4" s="6"/>
      <c r="DH4" s="19"/>
      <c r="DI4" s="23"/>
      <c r="DJ4" s="23"/>
      <c r="DK4" s="23"/>
      <c r="DL4" s="24"/>
      <c r="DM4" s="23"/>
      <c r="DN4" s="19"/>
      <c r="DO4" s="19"/>
      <c r="DP4" s="19"/>
      <c r="DQ4" s="6"/>
      <c r="DR4" s="19"/>
      <c r="DS4" s="23"/>
      <c r="DT4" s="23"/>
      <c r="DU4" s="23"/>
      <c r="DV4" s="24"/>
      <c r="DW4" s="23"/>
      <c r="DX4" s="19"/>
      <c r="DY4" s="19"/>
      <c r="DZ4" s="19"/>
      <c r="EA4" s="6"/>
      <c r="EB4" s="19"/>
      <c r="EC4" s="23"/>
      <c r="ED4" s="23"/>
      <c r="EE4" s="23"/>
      <c r="EF4" s="24"/>
      <c r="EG4" s="23"/>
      <c r="EH4" s="19"/>
      <c r="EI4" s="19"/>
      <c r="EJ4" s="19"/>
      <c r="EK4" s="6"/>
      <c r="EL4" s="19"/>
      <c r="EM4" s="23"/>
      <c r="EN4" s="23"/>
      <c r="EO4" s="23"/>
      <c r="EP4" s="24"/>
      <c r="EQ4" s="23"/>
      <c r="ER4" s="19"/>
      <c r="ES4" s="19"/>
      <c r="ET4" s="19"/>
      <c r="EU4" s="6"/>
      <c r="EV4" s="19"/>
      <c r="EW4" s="23"/>
      <c r="EX4" s="23"/>
      <c r="EY4" s="23"/>
      <c r="EZ4" s="24"/>
      <c r="FA4" s="23"/>
      <c r="FB4" s="19"/>
      <c r="FC4" s="19"/>
      <c r="FD4" s="19"/>
      <c r="FE4" s="6"/>
      <c r="FF4" s="19"/>
      <c r="FG4" s="23"/>
      <c r="FH4" s="23"/>
      <c r="FI4" s="23"/>
      <c r="FJ4" s="24"/>
      <c r="FK4" s="23"/>
      <c r="FL4" s="19"/>
      <c r="FM4" s="19"/>
      <c r="FN4" s="19"/>
      <c r="FO4" s="6"/>
      <c r="FP4" s="19"/>
      <c r="FQ4" s="23"/>
      <c r="FR4" s="23"/>
      <c r="FS4" s="23"/>
      <c r="FT4" s="24"/>
      <c r="FU4" s="23"/>
      <c r="FV4" s="19"/>
      <c r="FW4" s="19"/>
      <c r="FX4" s="19"/>
      <c r="FY4" s="6"/>
      <c r="FZ4" s="19"/>
      <c r="GA4" s="110"/>
      <c r="GB4" s="110"/>
      <c r="GC4" s="110"/>
      <c r="GD4" s="111"/>
      <c r="GE4" s="110"/>
      <c r="GF4" s="110"/>
      <c r="GG4" s="110"/>
      <c r="GH4" s="110"/>
      <c r="GI4" s="111"/>
      <c r="GJ4" s="110"/>
      <c r="GK4" s="110"/>
      <c r="GL4" s="110"/>
      <c r="GM4" s="110"/>
      <c r="GN4" s="111"/>
      <c r="GO4" s="110"/>
      <c r="GP4" s="110"/>
      <c r="GQ4" s="110"/>
      <c r="GR4" s="110"/>
      <c r="GS4" s="111"/>
      <c r="GT4" s="110"/>
      <c r="GU4" s="110"/>
      <c r="GV4" s="110"/>
      <c r="GW4" s="110"/>
      <c r="GX4" s="111"/>
      <c r="GY4" s="110"/>
      <c r="GZ4" s="110"/>
      <c r="HA4" s="110"/>
      <c r="HB4" s="110"/>
      <c r="HC4" s="111"/>
      <c r="HD4" s="110"/>
      <c r="HE4" s="110"/>
      <c r="HF4" s="110"/>
      <c r="HG4" s="110"/>
      <c r="HH4" s="111"/>
      <c r="HI4" s="110"/>
      <c r="HJ4" s="110"/>
      <c r="HK4" s="110"/>
      <c r="HL4" s="110"/>
      <c r="HM4" s="111"/>
      <c r="HN4" s="110"/>
      <c r="HO4" s="110"/>
      <c r="HP4" s="110"/>
      <c r="HQ4" s="110"/>
      <c r="HR4" s="111"/>
      <c r="HS4" s="110"/>
      <c r="HT4" s="110"/>
      <c r="HU4" s="110"/>
      <c r="HV4" s="110"/>
      <c r="HW4" s="111"/>
      <c r="HX4" s="110"/>
      <c r="HY4" s="110"/>
      <c r="HZ4" s="110"/>
      <c r="IA4" s="110"/>
      <c r="IB4" s="111"/>
      <c r="IC4" s="110"/>
      <c r="ID4" s="110"/>
      <c r="IE4" s="110"/>
      <c r="IF4" s="110"/>
      <c r="IG4" s="111"/>
      <c r="IH4" s="110"/>
      <c r="II4" s="110"/>
      <c r="IJ4" s="110"/>
      <c r="IK4" s="110"/>
      <c r="IL4" s="111"/>
      <c r="IM4" s="110"/>
      <c r="IN4" s="110"/>
      <c r="IO4" s="110"/>
      <c r="IP4" s="110"/>
      <c r="IQ4" s="111"/>
      <c r="IR4" s="110"/>
      <c r="IS4" s="110"/>
      <c r="IT4" s="110"/>
      <c r="IU4" s="110"/>
      <c r="IV4" s="111"/>
      <c r="IW4" s="110"/>
    </row>
    <row r="5" spans="1:263" ht="99.95" customHeight="1">
      <c r="A5" s="184" t="s">
        <v>466</v>
      </c>
      <c r="B5" s="20" t="s">
        <v>28</v>
      </c>
      <c r="C5" s="22" t="s">
        <v>442</v>
      </c>
      <c r="D5" s="23" t="s">
        <v>51</v>
      </c>
      <c r="E5" s="23" t="s">
        <v>52</v>
      </c>
      <c r="F5" s="23" t="s">
        <v>53</v>
      </c>
      <c r="G5" s="23" t="s">
        <v>54</v>
      </c>
      <c r="H5" s="19"/>
      <c r="I5" s="171"/>
      <c r="J5" s="19"/>
      <c r="K5" s="171"/>
      <c r="L5" s="19"/>
      <c r="M5" s="23"/>
      <c r="N5" s="23"/>
      <c r="O5" s="23"/>
      <c r="P5" s="172"/>
      <c r="Q5" s="23"/>
      <c r="R5" s="19"/>
      <c r="S5" s="19"/>
      <c r="T5" s="19"/>
      <c r="U5" s="171"/>
      <c r="V5" s="19"/>
      <c r="W5" s="23"/>
      <c r="X5" s="23"/>
      <c r="Y5" s="23"/>
      <c r="Z5" s="24"/>
      <c r="AA5" s="23"/>
      <c r="AB5" s="19"/>
      <c r="AC5" s="19"/>
      <c r="AD5" s="19"/>
      <c r="AE5" s="6"/>
      <c r="AF5" s="19"/>
      <c r="AG5" s="23"/>
      <c r="AH5" s="23"/>
      <c r="AI5" s="23"/>
      <c r="AJ5" s="24"/>
      <c r="AK5" s="23"/>
      <c r="AL5" s="19"/>
      <c r="AM5" s="19"/>
      <c r="AN5" s="19"/>
      <c r="AO5" s="6"/>
      <c r="AP5" s="19"/>
      <c r="AQ5" s="23"/>
      <c r="AR5" s="23"/>
      <c r="AS5" s="23"/>
      <c r="AT5" s="24"/>
      <c r="AU5" s="23"/>
      <c r="AV5" s="19"/>
      <c r="AW5" s="19"/>
      <c r="AX5" s="19"/>
      <c r="AY5" s="6"/>
      <c r="AZ5" s="19"/>
      <c r="BA5" s="23"/>
      <c r="BB5" s="23"/>
      <c r="BC5" s="23"/>
      <c r="BD5" s="24"/>
      <c r="BE5" s="23"/>
      <c r="BF5" s="19"/>
      <c r="BG5" s="19"/>
      <c r="BH5" s="19"/>
      <c r="BI5" s="6"/>
      <c r="BJ5" s="19"/>
      <c r="BK5" s="23"/>
      <c r="BL5" s="23"/>
      <c r="BM5" s="23"/>
      <c r="BN5" s="24"/>
      <c r="BO5" s="23"/>
      <c r="BP5" s="19"/>
      <c r="BQ5" s="19"/>
      <c r="BR5" s="19"/>
      <c r="BS5" s="6"/>
      <c r="BT5" s="19"/>
      <c r="BU5" s="23"/>
      <c r="BV5" s="23"/>
      <c r="BW5" s="23"/>
      <c r="BX5" s="24"/>
      <c r="BY5" s="23"/>
      <c r="BZ5" s="19"/>
      <c r="CA5" s="19"/>
      <c r="CB5" s="19"/>
      <c r="CC5" s="6"/>
      <c r="CD5" s="19"/>
      <c r="CE5" s="23"/>
      <c r="CF5" s="23"/>
      <c r="CG5" s="23"/>
      <c r="CH5" s="24"/>
      <c r="CI5" s="23"/>
      <c r="CJ5" s="19"/>
      <c r="CK5" s="19"/>
      <c r="CL5" s="19"/>
      <c r="CM5" s="6"/>
      <c r="CN5" s="19"/>
      <c r="CO5" s="23"/>
      <c r="CP5" s="23"/>
      <c r="CQ5" s="23"/>
      <c r="CR5" s="24"/>
      <c r="CS5" s="23"/>
      <c r="CT5" s="19"/>
      <c r="CU5" s="19"/>
      <c r="CV5" s="19"/>
      <c r="CW5" s="6"/>
      <c r="CX5" s="19"/>
      <c r="CY5" s="23"/>
      <c r="CZ5" s="23"/>
      <c r="DA5" s="23"/>
      <c r="DB5" s="24"/>
      <c r="DC5" s="23"/>
      <c r="DD5" s="19"/>
      <c r="DE5" s="19"/>
      <c r="DF5" s="19"/>
      <c r="DG5" s="6"/>
      <c r="DH5" s="19"/>
      <c r="DI5" s="23"/>
      <c r="DJ5" s="23"/>
      <c r="DK5" s="23"/>
      <c r="DL5" s="24"/>
      <c r="DM5" s="23"/>
      <c r="DN5" s="19"/>
      <c r="DO5" s="19"/>
      <c r="DP5" s="19"/>
      <c r="DQ5" s="6"/>
      <c r="DR5" s="19"/>
      <c r="DS5" s="23"/>
      <c r="DT5" s="23"/>
      <c r="DU5" s="23"/>
      <c r="DV5" s="24"/>
      <c r="DW5" s="23"/>
      <c r="DX5" s="19"/>
      <c r="DY5" s="19"/>
      <c r="DZ5" s="19"/>
      <c r="EA5" s="6"/>
      <c r="EB5" s="19"/>
      <c r="EC5" s="23"/>
      <c r="ED5" s="23"/>
      <c r="EE5" s="23"/>
      <c r="EF5" s="24"/>
      <c r="EG5" s="23"/>
      <c r="EH5" s="19"/>
      <c r="EI5" s="19"/>
      <c r="EJ5" s="19"/>
      <c r="EK5" s="6"/>
      <c r="EL5" s="19"/>
      <c r="EM5" s="23"/>
      <c r="EN5" s="23"/>
      <c r="EO5" s="23"/>
      <c r="EP5" s="24"/>
      <c r="EQ5" s="23"/>
      <c r="ER5" s="19"/>
      <c r="ES5" s="19"/>
      <c r="ET5" s="19"/>
      <c r="EU5" s="6"/>
      <c r="EV5" s="19"/>
      <c r="EW5" s="23"/>
      <c r="EX5" s="23"/>
      <c r="EY5" s="23"/>
      <c r="EZ5" s="24"/>
      <c r="FA5" s="23"/>
      <c r="FB5" s="19"/>
      <c r="FC5" s="19"/>
      <c r="FD5" s="19"/>
      <c r="FE5" s="6"/>
      <c r="FF5" s="19"/>
      <c r="FG5" s="23"/>
      <c r="FH5" s="23"/>
      <c r="FI5" s="23"/>
      <c r="FJ5" s="24"/>
      <c r="FK5" s="23"/>
      <c r="FL5" s="19"/>
      <c r="FM5" s="19"/>
      <c r="FN5" s="19"/>
      <c r="FO5" s="6"/>
      <c r="FP5" s="19"/>
      <c r="FQ5" s="23"/>
      <c r="FR5" s="23"/>
      <c r="FS5" s="23"/>
      <c r="FT5" s="24"/>
      <c r="FU5" s="23"/>
      <c r="FV5" s="19"/>
      <c r="FW5" s="19"/>
      <c r="FX5" s="19"/>
      <c r="FY5" s="6"/>
      <c r="FZ5" s="19"/>
      <c r="GA5" s="110"/>
      <c r="GB5" s="110"/>
      <c r="GC5" s="110"/>
      <c r="GD5" s="111"/>
      <c r="GE5" s="110"/>
      <c r="GF5" s="110"/>
      <c r="GG5" s="110"/>
      <c r="GH5" s="110"/>
      <c r="GI5" s="111"/>
      <c r="GJ5" s="110"/>
      <c r="GK5" s="110"/>
      <c r="GL5" s="110"/>
      <c r="GM5" s="110"/>
      <c r="GN5" s="111"/>
      <c r="GO5" s="110"/>
      <c r="GP5" s="110"/>
      <c r="GQ5" s="110"/>
      <c r="GR5" s="110"/>
      <c r="GS5" s="111"/>
      <c r="GT5" s="110"/>
      <c r="GU5" s="110"/>
      <c r="GV5" s="110"/>
      <c r="GW5" s="110"/>
      <c r="GX5" s="111"/>
      <c r="GY5" s="110"/>
      <c r="GZ5" s="110"/>
      <c r="HA5" s="110"/>
      <c r="HB5" s="110"/>
      <c r="HC5" s="111"/>
      <c r="HD5" s="110"/>
      <c r="HE5" s="110"/>
      <c r="HF5" s="110"/>
      <c r="HG5" s="110"/>
      <c r="HH5" s="111"/>
      <c r="HI5" s="110"/>
      <c r="HJ5" s="110"/>
      <c r="HK5" s="110"/>
      <c r="HL5" s="110"/>
      <c r="HM5" s="111"/>
      <c r="HN5" s="110"/>
      <c r="HO5" s="110"/>
      <c r="HP5" s="110"/>
      <c r="HQ5" s="110"/>
      <c r="HR5" s="111"/>
      <c r="HS5" s="110"/>
      <c r="HT5" s="110"/>
      <c r="HU5" s="110"/>
      <c r="HV5" s="110"/>
      <c r="HW5" s="111"/>
      <c r="HX5" s="110"/>
      <c r="HY5" s="110"/>
      <c r="HZ5" s="110"/>
      <c r="IA5" s="110"/>
      <c r="IB5" s="111"/>
      <c r="IC5" s="110"/>
      <c r="ID5" s="110"/>
      <c r="IE5" s="110"/>
      <c r="IF5" s="110"/>
      <c r="IG5" s="111"/>
      <c r="IH5" s="110"/>
      <c r="II5" s="110"/>
      <c r="IJ5" s="110"/>
      <c r="IK5" s="110"/>
      <c r="IL5" s="111"/>
      <c r="IM5" s="110"/>
      <c r="IN5" s="110"/>
      <c r="IO5" s="110"/>
      <c r="IP5" s="110"/>
      <c r="IQ5" s="111"/>
      <c r="IR5" s="110"/>
      <c r="IS5" s="110"/>
      <c r="IT5" s="110"/>
      <c r="IU5" s="110"/>
      <c r="IV5" s="111"/>
      <c r="IW5" s="110"/>
    </row>
    <row r="6" spans="1:263" ht="99.95" customHeight="1">
      <c r="A6" s="184" t="s">
        <v>466</v>
      </c>
      <c r="B6" s="20" t="s">
        <v>27</v>
      </c>
      <c r="C6" s="22"/>
      <c r="D6" s="23" t="s">
        <v>47</v>
      </c>
      <c r="E6" s="23" t="s">
        <v>48</v>
      </c>
      <c r="F6" s="23" t="s">
        <v>49</v>
      </c>
      <c r="G6" s="23" t="s">
        <v>50</v>
      </c>
      <c r="H6" s="19"/>
      <c r="I6" s="171"/>
      <c r="J6" s="19"/>
      <c r="K6" s="171"/>
      <c r="L6" s="19"/>
      <c r="M6" s="23"/>
      <c r="N6" s="23"/>
      <c r="O6" s="23"/>
      <c r="P6" s="172"/>
      <c r="Q6" s="23"/>
      <c r="R6" s="19"/>
      <c r="S6" s="19"/>
      <c r="T6" s="19"/>
      <c r="U6" s="171"/>
      <c r="V6" s="19"/>
      <c r="W6" s="23"/>
      <c r="X6" s="23"/>
      <c r="Y6" s="23"/>
      <c r="Z6" s="24"/>
      <c r="AA6" s="23"/>
      <c r="AB6" s="19"/>
      <c r="AC6" s="19"/>
      <c r="AD6" s="19"/>
      <c r="AE6" s="6"/>
      <c r="AF6" s="19"/>
      <c r="AG6" s="23"/>
      <c r="AH6" s="23"/>
      <c r="AI6" s="23"/>
      <c r="AJ6" s="24"/>
      <c r="AK6" s="23"/>
      <c r="AL6" s="19"/>
      <c r="AM6" s="19"/>
      <c r="AN6" s="19"/>
      <c r="AO6" s="6"/>
      <c r="AP6" s="19"/>
      <c r="AQ6" s="23"/>
      <c r="AR6" s="23"/>
      <c r="AS6" s="23"/>
      <c r="AT6" s="24"/>
      <c r="AU6" s="23"/>
      <c r="AV6" s="19"/>
      <c r="AW6" s="19"/>
      <c r="AX6" s="19"/>
      <c r="AY6" s="6"/>
      <c r="AZ6" s="19"/>
      <c r="BA6" s="23"/>
      <c r="BB6" s="23"/>
      <c r="BC6" s="23"/>
      <c r="BD6" s="24"/>
      <c r="BE6" s="23"/>
      <c r="BF6" s="19"/>
      <c r="BG6" s="19"/>
      <c r="BH6" s="19"/>
      <c r="BI6" s="6"/>
      <c r="BJ6" s="19"/>
      <c r="BK6" s="23"/>
      <c r="BL6" s="23"/>
      <c r="BM6" s="23"/>
      <c r="BN6" s="24"/>
      <c r="BO6" s="23"/>
      <c r="BP6" s="19"/>
      <c r="BQ6" s="19"/>
      <c r="BR6" s="19"/>
      <c r="BS6" s="6"/>
      <c r="BT6" s="19"/>
      <c r="BU6" s="23"/>
      <c r="BV6" s="23"/>
      <c r="BW6" s="23"/>
      <c r="BX6" s="24"/>
      <c r="BY6" s="23"/>
      <c r="BZ6" s="19"/>
      <c r="CA6" s="19"/>
      <c r="CB6" s="19"/>
      <c r="CC6" s="6"/>
      <c r="CD6" s="19"/>
      <c r="CE6" s="23"/>
      <c r="CF6" s="23"/>
      <c r="CG6" s="23"/>
      <c r="CH6" s="24"/>
      <c r="CI6" s="23"/>
      <c r="CJ6" s="19"/>
      <c r="CK6" s="19"/>
      <c r="CL6" s="19"/>
      <c r="CM6" s="6"/>
      <c r="CN6" s="19"/>
      <c r="CO6" s="23"/>
      <c r="CP6" s="23"/>
      <c r="CQ6" s="23"/>
      <c r="CR6" s="24"/>
      <c r="CS6" s="23"/>
      <c r="CT6" s="19"/>
      <c r="CU6" s="19"/>
      <c r="CV6" s="19"/>
      <c r="CW6" s="6"/>
      <c r="CX6" s="19"/>
      <c r="CY6" s="23"/>
      <c r="CZ6" s="23"/>
      <c r="DA6" s="23"/>
      <c r="DB6" s="24"/>
      <c r="DC6" s="23"/>
      <c r="DD6" s="19"/>
      <c r="DE6" s="19"/>
      <c r="DF6" s="19"/>
      <c r="DG6" s="6"/>
      <c r="DH6" s="19"/>
      <c r="DI6" s="23"/>
      <c r="DJ6" s="23"/>
      <c r="DK6" s="23"/>
      <c r="DL6" s="24"/>
      <c r="DM6" s="23"/>
      <c r="DN6" s="19"/>
      <c r="DO6" s="19"/>
      <c r="DP6" s="19"/>
      <c r="DQ6" s="6"/>
      <c r="DR6" s="19"/>
      <c r="DS6" s="23"/>
      <c r="DT6" s="23"/>
      <c r="DU6" s="23"/>
      <c r="DV6" s="24"/>
      <c r="DW6" s="23"/>
      <c r="DX6" s="19"/>
      <c r="DY6" s="19"/>
      <c r="DZ6" s="19"/>
      <c r="EA6" s="6"/>
      <c r="EB6" s="19"/>
      <c r="EC6" s="23"/>
      <c r="ED6" s="23"/>
      <c r="EE6" s="23"/>
      <c r="EF6" s="24"/>
      <c r="EG6" s="23"/>
      <c r="EH6" s="19"/>
      <c r="EI6" s="19"/>
      <c r="EJ6" s="19"/>
      <c r="EK6" s="6"/>
      <c r="EL6" s="19"/>
      <c r="EM6" s="23"/>
      <c r="EN6" s="23"/>
      <c r="EO6" s="23"/>
      <c r="EP6" s="24"/>
      <c r="EQ6" s="23"/>
      <c r="ER6" s="19"/>
      <c r="ES6" s="19"/>
      <c r="ET6" s="19"/>
      <c r="EU6" s="6"/>
      <c r="EV6" s="19"/>
      <c r="EW6" s="23"/>
      <c r="EX6" s="23"/>
      <c r="EY6" s="23"/>
      <c r="EZ6" s="24"/>
      <c r="FA6" s="23"/>
      <c r="FB6" s="19"/>
      <c r="FC6" s="19"/>
      <c r="FD6" s="19"/>
      <c r="FE6" s="6"/>
      <c r="FF6" s="19"/>
      <c r="FG6" s="23"/>
      <c r="FH6" s="23"/>
      <c r="FI6" s="23"/>
      <c r="FJ6" s="24"/>
      <c r="FK6" s="23"/>
      <c r="FL6" s="19"/>
      <c r="FM6" s="19"/>
      <c r="FN6" s="19"/>
      <c r="FO6" s="6"/>
      <c r="FP6" s="19"/>
      <c r="FQ6" s="23"/>
      <c r="FR6" s="23"/>
      <c r="FS6" s="23"/>
      <c r="FT6" s="24"/>
      <c r="FU6" s="23"/>
      <c r="FV6" s="19"/>
      <c r="FW6" s="19"/>
      <c r="FX6" s="19"/>
      <c r="FY6" s="6"/>
      <c r="FZ6" s="19"/>
      <c r="GA6" s="110"/>
      <c r="GB6" s="110"/>
      <c r="GC6" s="110"/>
      <c r="GD6" s="111"/>
      <c r="GE6" s="110"/>
      <c r="GF6" s="110"/>
      <c r="GG6" s="110"/>
      <c r="GH6" s="110"/>
      <c r="GI6" s="111"/>
      <c r="GJ6" s="110"/>
      <c r="GK6" s="110"/>
      <c r="GL6" s="110"/>
      <c r="GM6" s="110"/>
      <c r="GN6" s="111"/>
      <c r="GO6" s="110"/>
      <c r="GP6" s="110"/>
      <c r="GQ6" s="110"/>
      <c r="GR6" s="110"/>
      <c r="GS6" s="111"/>
      <c r="GT6" s="110"/>
      <c r="GU6" s="110"/>
      <c r="GV6" s="110"/>
      <c r="GW6" s="110"/>
      <c r="GX6" s="111"/>
      <c r="GY6" s="110"/>
      <c r="GZ6" s="110"/>
      <c r="HA6" s="110"/>
      <c r="HB6" s="110"/>
      <c r="HC6" s="111"/>
      <c r="HD6" s="110"/>
      <c r="HE6" s="110"/>
      <c r="HF6" s="110"/>
      <c r="HG6" s="110"/>
      <c r="HH6" s="111"/>
      <c r="HI6" s="110"/>
      <c r="HJ6" s="110"/>
      <c r="HK6" s="110"/>
      <c r="HL6" s="110"/>
      <c r="HM6" s="111"/>
      <c r="HN6" s="110"/>
      <c r="HO6" s="110"/>
      <c r="HP6" s="110"/>
      <c r="HQ6" s="110"/>
      <c r="HR6" s="111"/>
      <c r="HS6" s="110"/>
      <c r="HT6" s="110"/>
      <c r="HU6" s="110"/>
      <c r="HV6" s="110"/>
      <c r="HW6" s="111"/>
      <c r="HX6" s="110"/>
      <c r="HY6" s="110"/>
      <c r="HZ6" s="110"/>
      <c r="IA6" s="110"/>
      <c r="IB6" s="111"/>
      <c r="IC6" s="110"/>
      <c r="ID6" s="110"/>
      <c r="IE6" s="110"/>
      <c r="IF6" s="110"/>
      <c r="IG6" s="111"/>
      <c r="IH6" s="110"/>
      <c r="II6" s="110"/>
      <c r="IJ6" s="110"/>
      <c r="IK6" s="110"/>
      <c r="IL6" s="111"/>
      <c r="IM6" s="110"/>
      <c r="IN6" s="110"/>
      <c r="IO6" s="110"/>
      <c r="IP6" s="110"/>
      <c r="IQ6" s="111"/>
      <c r="IR6" s="110"/>
      <c r="IS6" s="110"/>
      <c r="IT6" s="110"/>
      <c r="IU6" s="110"/>
      <c r="IV6" s="111"/>
      <c r="IW6" s="110"/>
    </row>
    <row r="7" spans="1:263" ht="99.95" customHeight="1">
      <c r="A7" s="184" t="s">
        <v>467</v>
      </c>
      <c r="B7" s="20" t="s">
        <v>26</v>
      </c>
      <c r="C7" s="22"/>
      <c r="D7" s="23" t="s">
        <v>46</v>
      </c>
      <c r="E7" s="23" t="s">
        <v>45</v>
      </c>
      <c r="F7" s="23" t="s">
        <v>44</v>
      </c>
      <c r="G7" s="23" t="s">
        <v>43</v>
      </c>
      <c r="H7" s="19"/>
      <c r="I7" s="171"/>
      <c r="J7" s="19"/>
      <c r="K7" s="171"/>
      <c r="L7" s="19"/>
      <c r="M7" s="23"/>
      <c r="N7" s="23"/>
      <c r="O7" s="23"/>
      <c r="P7" s="172"/>
      <c r="Q7" s="23"/>
      <c r="R7" s="19"/>
      <c r="S7" s="19"/>
      <c r="T7" s="19"/>
      <c r="U7" s="171"/>
      <c r="V7" s="19"/>
      <c r="W7" s="23"/>
      <c r="X7" s="23"/>
      <c r="Y7" s="23"/>
      <c r="Z7" s="24"/>
      <c r="AA7" s="23"/>
      <c r="AB7" s="19"/>
      <c r="AC7" s="19"/>
      <c r="AD7" s="19"/>
      <c r="AE7" s="6"/>
      <c r="AF7" s="19"/>
      <c r="AG7" s="23"/>
      <c r="AH7" s="23"/>
      <c r="AI7" s="23"/>
      <c r="AJ7" s="24"/>
      <c r="AK7" s="23"/>
      <c r="AL7" s="19"/>
      <c r="AM7" s="19"/>
      <c r="AN7" s="19"/>
      <c r="AO7" s="6"/>
      <c r="AP7" s="19"/>
      <c r="AQ7" s="23"/>
      <c r="AR7" s="23"/>
      <c r="AS7" s="23"/>
      <c r="AT7" s="24"/>
      <c r="AU7" s="23"/>
      <c r="AV7" s="19"/>
      <c r="AW7" s="19"/>
      <c r="AX7" s="19"/>
      <c r="AY7" s="6"/>
      <c r="AZ7" s="19"/>
      <c r="BA7" s="23"/>
      <c r="BB7" s="23"/>
      <c r="BC7" s="23"/>
      <c r="BD7" s="24"/>
      <c r="BE7" s="23"/>
      <c r="BF7" s="19"/>
      <c r="BG7" s="19"/>
      <c r="BH7" s="19"/>
      <c r="BI7" s="6"/>
      <c r="BJ7" s="19"/>
      <c r="BK7" s="23"/>
      <c r="BL7" s="23"/>
      <c r="BM7" s="23"/>
      <c r="BN7" s="24"/>
      <c r="BO7" s="23"/>
      <c r="BP7" s="19"/>
      <c r="BQ7" s="19"/>
      <c r="BR7" s="19"/>
      <c r="BS7" s="6"/>
      <c r="BT7" s="19"/>
      <c r="BU7" s="23"/>
      <c r="BV7" s="23"/>
      <c r="BW7" s="23"/>
      <c r="BX7" s="24"/>
      <c r="BY7" s="23"/>
      <c r="BZ7" s="19"/>
      <c r="CA7" s="19"/>
      <c r="CB7" s="19"/>
      <c r="CC7" s="6"/>
      <c r="CD7" s="19"/>
      <c r="CE7" s="23"/>
      <c r="CF7" s="23"/>
      <c r="CG7" s="23"/>
      <c r="CH7" s="24"/>
      <c r="CI7" s="23"/>
      <c r="CJ7" s="19"/>
      <c r="CK7" s="19"/>
      <c r="CL7" s="19"/>
      <c r="CM7" s="6"/>
      <c r="CN7" s="19"/>
      <c r="CO7" s="23"/>
      <c r="CP7" s="23"/>
      <c r="CQ7" s="23"/>
      <c r="CR7" s="24"/>
      <c r="CS7" s="23"/>
      <c r="CT7" s="19"/>
      <c r="CU7" s="19"/>
      <c r="CV7" s="19"/>
      <c r="CW7" s="6"/>
      <c r="CX7" s="19"/>
      <c r="CY7" s="23"/>
      <c r="CZ7" s="23"/>
      <c r="DA7" s="23"/>
      <c r="DB7" s="24"/>
      <c r="DC7" s="23"/>
      <c r="DD7" s="19"/>
      <c r="DE7" s="19"/>
      <c r="DF7" s="19"/>
      <c r="DG7" s="6"/>
      <c r="DH7" s="19"/>
      <c r="DI7" s="23"/>
      <c r="DJ7" s="23"/>
      <c r="DK7" s="23"/>
      <c r="DL7" s="24"/>
      <c r="DM7" s="23"/>
      <c r="DN7" s="19"/>
      <c r="DO7" s="19"/>
      <c r="DP7" s="19"/>
      <c r="DQ7" s="6"/>
      <c r="DR7" s="19"/>
      <c r="DS7" s="23"/>
      <c r="DT7" s="23"/>
      <c r="DU7" s="23"/>
      <c r="DV7" s="24"/>
      <c r="DW7" s="23"/>
      <c r="DX7" s="19"/>
      <c r="DY7" s="19"/>
      <c r="DZ7" s="19"/>
      <c r="EA7" s="6"/>
      <c r="EB7" s="19"/>
      <c r="EC7" s="23"/>
      <c r="ED7" s="23"/>
      <c r="EE7" s="23"/>
      <c r="EF7" s="24"/>
      <c r="EG7" s="23"/>
      <c r="EH7" s="19"/>
      <c r="EI7" s="19"/>
      <c r="EJ7" s="19"/>
      <c r="EK7" s="6"/>
      <c r="EL7" s="19"/>
      <c r="EM7" s="23"/>
      <c r="EN7" s="23"/>
      <c r="EO7" s="23"/>
      <c r="EP7" s="24"/>
      <c r="EQ7" s="23"/>
      <c r="ER7" s="19"/>
      <c r="ES7" s="19"/>
      <c r="ET7" s="19"/>
      <c r="EU7" s="6"/>
      <c r="EV7" s="19"/>
      <c r="EW7" s="23"/>
      <c r="EX7" s="23"/>
      <c r="EY7" s="23"/>
      <c r="EZ7" s="24"/>
      <c r="FA7" s="23"/>
      <c r="FB7" s="19"/>
      <c r="FC7" s="19"/>
      <c r="FD7" s="19"/>
      <c r="FE7" s="6"/>
      <c r="FF7" s="19"/>
      <c r="FG7" s="23"/>
      <c r="FH7" s="23"/>
      <c r="FI7" s="23"/>
      <c r="FJ7" s="24"/>
      <c r="FK7" s="23"/>
      <c r="FL7" s="19"/>
      <c r="FM7" s="19"/>
      <c r="FN7" s="19"/>
      <c r="FO7" s="6"/>
      <c r="FP7" s="19"/>
      <c r="FQ7" s="23"/>
      <c r="FR7" s="23"/>
      <c r="FS7" s="23"/>
      <c r="FT7" s="24"/>
      <c r="FU7" s="23"/>
      <c r="FV7" s="19"/>
      <c r="FW7" s="19"/>
      <c r="FX7" s="19"/>
      <c r="FY7" s="6"/>
      <c r="FZ7" s="19"/>
      <c r="GA7" s="110"/>
      <c r="GB7" s="110"/>
      <c r="GC7" s="110"/>
      <c r="GD7" s="111"/>
      <c r="GE7" s="110"/>
      <c r="GF7" s="110"/>
      <c r="GG7" s="110"/>
      <c r="GH7" s="110"/>
      <c r="GI7" s="111"/>
      <c r="GJ7" s="110"/>
      <c r="GK7" s="110"/>
      <c r="GL7" s="110"/>
      <c r="GM7" s="110"/>
      <c r="GN7" s="111"/>
      <c r="GO7" s="110"/>
      <c r="GP7" s="110"/>
      <c r="GQ7" s="110"/>
      <c r="GR7" s="110"/>
      <c r="GS7" s="111"/>
      <c r="GT7" s="110"/>
      <c r="GU7" s="110"/>
      <c r="GV7" s="110"/>
      <c r="GW7" s="110"/>
      <c r="GX7" s="111"/>
      <c r="GY7" s="110"/>
      <c r="GZ7" s="110"/>
      <c r="HA7" s="110"/>
      <c r="HB7" s="110"/>
      <c r="HC7" s="111"/>
      <c r="HD7" s="110"/>
      <c r="HE7" s="110"/>
      <c r="HF7" s="110"/>
      <c r="HG7" s="110"/>
      <c r="HH7" s="111"/>
      <c r="HI7" s="110"/>
      <c r="HJ7" s="110"/>
      <c r="HK7" s="110"/>
      <c r="HL7" s="110"/>
      <c r="HM7" s="111"/>
      <c r="HN7" s="110"/>
      <c r="HO7" s="110"/>
      <c r="HP7" s="110"/>
      <c r="HQ7" s="110"/>
      <c r="HR7" s="111"/>
      <c r="HS7" s="110"/>
      <c r="HT7" s="110"/>
      <c r="HU7" s="110"/>
      <c r="HV7" s="110"/>
      <c r="HW7" s="111"/>
      <c r="HX7" s="110"/>
      <c r="HY7" s="110"/>
      <c r="HZ7" s="110"/>
      <c r="IA7" s="110"/>
      <c r="IB7" s="111"/>
      <c r="IC7" s="110"/>
      <c r="ID7" s="110"/>
      <c r="IE7" s="110"/>
      <c r="IF7" s="110"/>
      <c r="IG7" s="111"/>
      <c r="IH7" s="110"/>
      <c r="II7" s="110"/>
      <c r="IJ7" s="110"/>
      <c r="IK7" s="110"/>
      <c r="IL7" s="111"/>
      <c r="IM7" s="110"/>
      <c r="IN7" s="110"/>
      <c r="IO7" s="110"/>
      <c r="IP7" s="110"/>
      <c r="IQ7" s="111"/>
      <c r="IR7" s="110"/>
      <c r="IS7" s="110"/>
      <c r="IT7" s="110"/>
      <c r="IU7" s="110"/>
      <c r="IV7" s="111"/>
      <c r="IW7" s="110"/>
    </row>
    <row r="8" spans="1:263" ht="99.95" customHeight="1">
      <c r="A8" s="184" t="s">
        <v>468</v>
      </c>
      <c r="B8" s="20" t="s">
        <v>29</v>
      </c>
      <c r="C8" s="22" t="s">
        <v>64</v>
      </c>
      <c r="D8" s="23" t="s">
        <v>55</v>
      </c>
      <c r="E8" s="23" t="s">
        <v>56</v>
      </c>
      <c r="F8" s="23" t="s">
        <v>57</v>
      </c>
      <c r="G8" s="23" t="s">
        <v>58</v>
      </c>
      <c r="H8" s="19"/>
      <c r="I8" s="171"/>
      <c r="J8" s="19"/>
      <c r="K8" s="171"/>
      <c r="L8" s="19"/>
      <c r="M8" s="23"/>
      <c r="N8" s="23"/>
      <c r="O8" s="23"/>
      <c r="P8" s="172"/>
      <c r="Q8" s="23"/>
      <c r="R8" s="19"/>
      <c r="S8" s="19"/>
      <c r="T8" s="19"/>
      <c r="U8" s="171"/>
      <c r="V8" s="19"/>
      <c r="W8" s="23"/>
      <c r="X8" s="23"/>
      <c r="Y8" s="23"/>
      <c r="Z8" s="24"/>
      <c r="AA8" s="23"/>
      <c r="AB8" s="19"/>
      <c r="AC8" s="19"/>
      <c r="AD8" s="19"/>
      <c r="AE8" s="6"/>
      <c r="AF8" s="19"/>
      <c r="AG8" s="23"/>
      <c r="AH8" s="23"/>
      <c r="AI8" s="23"/>
      <c r="AJ8" s="24"/>
      <c r="AK8" s="23"/>
      <c r="AL8" s="19"/>
      <c r="AM8" s="19"/>
      <c r="AN8" s="19"/>
      <c r="AO8" s="6"/>
      <c r="AP8" s="19"/>
      <c r="AQ8" s="23"/>
      <c r="AR8" s="23"/>
      <c r="AS8" s="23"/>
      <c r="AT8" s="24"/>
      <c r="AU8" s="23"/>
      <c r="AV8" s="19"/>
      <c r="AW8" s="19"/>
      <c r="AX8" s="19"/>
      <c r="AY8" s="6"/>
      <c r="AZ8" s="19"/>
      <c r="BA8" s="23"/>
      <c r="BB8" s="23"/>
      <c r="BC8" s="23"/>
      <c r="BD8" s="24"/>
      <c r="BE8" s="23"/>
      <c r="BF8" s="19"/>
      <c r="BG8" s="19"/>
      <c r="BH8" s="19"/>
      <c r="BI8" s="6"/>
      <c r="BJ8" s="19"/>
      <c r="BK8" s="23"/>
      <c r="BL8" s="23"/>
      <c r="BM8" s="23"/>
      <c r="BN8" s="24"/>
      <c r="BO8" s="23"/>
      <c r="BP8" s="19"/>
      <c r="BQ8" s="19"/>
      <c r="BR8" s="19"/>
      <c r="BS8" s="6"/>
      <c r="BT8" s="19"/>
      <c r="BU8" s="23"/>
      <c r="BV8" s="23"/>
      <c r="BW8" s="23"/>
      <c r="BX8" s="24"/>
      <c r="BY8" s="23"/>
      <c r="BZ8" s="19"/>
      <c r="CA8" s="19"/>
      <c r="CB8" s="19"/>
      <c r="CC8" s="6"/>
      <c r="CD8" s="19"/>
      <c r="CE8" s="23"/>
      <c r="CF8" s="23"/>
      <c r="CG8" s="23"/>
      <c r="CH8" s="24"/>
      <c r="CI8" s="23"/>
      <c r="CJ8" s="19"/>
      <c r="CK8" s="19"/>
      <c r="CL8" s="19"/>
      <c r="CM8" s="6"/>
      <c r="CN8" s="19"/>
      <c r="CO8" s="23"/>
      <c r="CP8" s="23"/>
      <c r="CQ8" s="23"/>
      <c r="CR8" s="24"/>
      <c r="CS8" s="23"/>
      <c r="CT8" s="19"/>
      <c r="CU8" s="19"/>
      <c r="CV8" s="19"/>
      <c r="CW8" s="6"/>
      <c r="CX8" s="19"/>
      <c r="CY8" s="23"/>
      <c r="CZ8" s="23"/>
      <c r="DA8" s="23"/>
      <c r="DB8" s="24"/>
      <c r="DC8" s="23"/>
      <c r="DD8" s="19"/>
      <c r="DE8" s="19"/>
      <c r="DF8" s="19"/>
      <c r="DG8" s="6"/>
      <c r="DH8" s="19"/>
      <c r="DI8" s="23"/>
      <c r="DJ8" s="23"/>
      <c r="DK8" s="23"/>
      <c r="DL8" s="24"/>
      <c r="DM8" s="23"/>
      <c r="DN8" s="19"/>
      <c r="DO8" s="19"/>
      <c r="DP8" s="19"/>
      <c r="DQ8" s="6"/>
      <c r="DR8" s="19"/>
      <c r="DS8" s="23"/>
      <c r="DT8" s="23"/>
      <c r="DU8" s="23"/>
      <c r="DV8" s="24"/>
      <c r="DW8" s="23"/>
      <c r="DX8" s="19"/>
      <c r="DY8" s="19"/>
      <c r="DZ8" s="19"/>
      <c r="EA8" s="6"/>
      <c r="EB8" s="19"/>
      <c r="EC8" s="23"/>
      <c r="ED8" s="23"/>
      <c r="EE8" s="23"/>
      <c r="EF8" s="24"/>
      <c r="EG8" s="23"/>
      <c r="EH8" s="19"/>
      <c r="EI8" s="19"/>
      <c r="EJ8" s="19"/>
      <c r="EK8" s="6"/>
      <c r="EL8" s="19"/>
      <c r="EM8" s="23"/>
      <c r="EN8" s="23"/>
      <c r="EO8" s="23"/>
      <c r="EP8" s="24"/>
      <c r="EQ8" s="23"/>
      <c r="ER8" s="19"/>
      <c r="ES8" s="19"/>
      <c r="ET8" s="19"/>
      <c r="EU8" s="6"/>
      <c r="EV8" s="19"/>
      <c r="EW8" s="23"/>
      <c r="EX8" s="23"/>
      <c r="EY8" s="23"/>
      <c r="EZ8" s="24"/>
      <c r="FA8" s="23"/>
      <c r="FB8" s="19"/>
      <c r="FC8" s="19"/>
      <c r="FD8" s="19"/>
      <c r="FE8" s="6"/>
      <c r="FF8" s="19"/>
      <c r="FG8" s="23"/>
      <c r="FH8" s="23"/>
      <c r="FI8" s="23"/>
      <c r="FJ8" s="24"/>
      <c r="FK8" s="23"/>
      <c r="FL8" s="19"/>
      <c r="FM8" s="19"/>
      <c r="FN8" s="19"/>
      <c r="FO8" s="6"/>
      <c r="FP8" s="19"/>
      <c r="FQ8" s="23"/>
      <c r="FR8" s="23"/>
      <c r="FS8" s="23"/>
      <c r="FT8" s="24"/>
      <c r="FU8" s="23"/>
      <c r="FV8" s="19"/>
      <c r="FW8" s="19"/>
      <c r="FX8" s="19"/>
      <c r="FY8" s="6"/>
      <c r="FZ8" s="19"/>
      <c r="GA8" s="110"/>
      <c r="GB8" s="110"/>
      <c r="GC8" s="110"/>
      <c r="GD8" s="111"/>
      <c r="GE8" s="110"/>
      <c r="GF8" s="110"/>
      <c r="GG8" s="110"/>
      <c r="GH8" s="110"/>
      <c r="GI8" s="111"/>
      <c r="GJ8" s="110"/>
      <c r="GK8" s="110"/>
      <c r="GL8" s="110"/>
      <c r="GM8" s="110"/>
      <c r="GN8" s="111"/>
      <c r="GO8" s="110"/>
      <c r="GP8" s="110"/>
      <c r="GQ8" s="110"/>
      <c r="GR8" s="110"/>
      <c r="GS8" s="111"/>
      <c r="GT8" s="110"/>
      <c r="GU8" s="110"/>
      <c r="GV8" s="110"/>
      <c r="GW8" s="110"/>
      <c r="GX8" s="111"/>
      <c r="GY8" s="110"/>
      <c r="GZ8" s="110"/>
      <c r="HA8" s="110"/>
      <c r="HB8" s="110"/>
      <c r="HC8" s="111"/>
      <c r="HD8" s="110"/>
      <c r="HE8" s="110"/>
      <c r="HF8" s="110"/>
      <c r="HG8" s="110"/>
      <c r="HH8" s="111"/>
      <c r="HI8" s="110"/>
      <c r="HJ8" s="110"/>
      <c r="HK8" s="110"/>
      <c r="HL8" s="110"/>
      <c r="HM8" s="111"/>
      <c r="HN8" s="110"/>
      <c r="HO8" s="110"/>
      <c r="HP8" s="110"/>
      <c r="HQ8" s="110"/>
      <c r="HR8" s="111"/>
      <c r="HS8" s="110"/>
      <c r="HT8" s="110"/>
      <c r="HU8" s="110"/>
      <c r="HV8" s="110"/>
      <c r="HW8" s="111"/>
      <c r="HX8" s="110"/>
      <c r="HY8" s="110"/>
      <c r="HZ8" s="110"/>
      <c r="IA8" s="110"/>
      <c r="IB8" s="111"/>
      <c r="IC8" s="110"/>
      <c r="ID8" s="110"/>
      <c r="IE8" s="110"/>
      <c r="IF8" s="110"/>
      <c r="IG8" s="111"/>
      <c r="IH8" s="110"/>
      <c r="II8" s="110"/>
      <c r="IJ8" s="110"/>
      <c r="IK8" s="110"/>
      <c r="IL8" s="111"/>
      <c r="IM8" s="110"/>
      <c r="IN8" s="110"/>
      <c r="IO8" s="110"/>
      <c r="IP8" s="110"/>
      <c r="IQ8" s="111"/>
      <c r="IR8" s="110"/>
      <c r="IS8" s="110"/>
      <c r="IT8" s="110"/>
      <c r="IU8" s="110"/>
      <c r="IV8" s="111"/>
      <c r="IW8" s="110"/>
    </row>
    <row r="9" spans="1:263" ht="99.95" customHeight="1">
      <c r="A9" s="184" t="s">
        <v>468</v>
      </c>
      <c r="B9" s="20" t="s">
        <v>30</v>
      </c>
      <c r="C9" s="22" t="s">
        <v>63</v>
      </c>
      <c r="D9" s="23" t="s">
        <v>62</v>
      </c>
      <c r="E9" s="23" t="s">
        <v>61</v>
      </c>
      <c r="F9" s="23" t="s">
        <v>60</v>
      </c>
      <c r="G9" s="23" t="s">
        <v>59</v>
      </c>
      <c r="H9" s="4"/>
      <c r="I9" s="186"/>
      <c r="J9" s="19"/>
      <c r="K9" s="171"/>
      <c r="L9" s="19"/>
      <c r="M9" s="3"/>
      <c r="N9" s="3"/>
      <c r="O9" s="23"/>
      <c r="P9" s="172"/>
      <c r="Q9" s="23"/>
      <c r="R9" s="4"/>
      <c r="S9" s="4"/>
      <c r="T9" s="19"/>
      <c r="U9" s="171"/>
      <c r="V9" s="19"/>
      <c r="W9" s="3"/>
      <c r="X9" s="3"/>
      <c r="Y9" s="23"/>
      <c r="Z9" s="24"/>
      <c r="AA9" s="23"/>
      <c r="AB9" s="4"/>
      <c r="AC9" s="4"/>
      <c r="AD9" s="19"/>
      <c r="AE9" s="6"/>
      <c r="AF9" s="19"/>
      <c r="AG9" s="3"/>
      <c r="AH9" s="3"/>
      <c r="AI9" s="23"/>
      <c r="AJ9" s="24"/>
      <c r="AK9" s="23"/>
      <c r="AL9" s="4"/>
      <c r="AM9" s="4"/>
      <c r="AN9" s="19"/>
      <c r="AO9" s="6"/>
      <c r="AP9" s="19"/>
      <c r="AQ9" s="3"/>
      <c r="AR9" s="3"/>
      <c r="AS9" s="23"/>
      <c r="AT9" s="24"/>
      <c r="AU9" s="23"/>
      <c r="AV9" s="4"/>
      <c r="AW9" s="4"/>
      <c r="AX9" s="19"/>
      <c r="AY9" s="6"/>
      <c r="AZ9" s="19"/>
      <c r="BA9" s="3"/>
      <c r="BB9" s="3"/>
      <c r="BC9" s="23"/>
      <c r="BD9" s="24"/>
      <c r="BE9" s="23"/>
      <c r="BF9" s="4"/>
      <c r="BG9" s="4"/>
      <c r="BH9" s="19"/>
      <c r="BI9" s="6"/>
      <c r="BJ9" s="19"/>
      <c r="BK9" s="3"/>
      <c r="BL9" s="3"/>
      <c r="BM9" s="23"/>
      <c r="BN9" s="24"/>
      <c r="BO9" s="23"/>
      <c r="BP9" s="4"/>
      <c r="BQ9" s="4"/>
      <c r="BR9" s="19"/>
      <c r="BS9" s="6"/>
      <c r="BT9" s="19"/>
      <c r="BU9" s="3"/>
      <c r="BV9" s="3"/>
      <c r="BW9" s="23"/>
      <c r="BX9" s="24"/>
      <c r="BY9" s="23"/>
      <c r="BZ9" s="4"/>
      <c r="CA9" s="4"/>
      <c r="CB9" s="19"/>
      <c r="CC9" s="6"/>
      <c r="CD9" s="19"/>
      <c r="CE9" s="3"/>
      <c r="CF9" s="3"/>
      <c r="CG9" s="23"/>
      <c r="CH9" s="24"/>
      <c r="CI9" s="23"/>
      <c r="CJ9" s="4"/>
      <c r="CK9" s="4"/>
      <c r="CL9" s="19"/>
      <c r="CM9" s="6"/>
      <c r="CN9" s="19"/>
      <c r="CO9" s="3"/>
      <c r="CP9" s="3"/>
      <c r="CQ9" s="23"/>
      <c r="CR9" s="24"/>
      <c r="CS9" s="23"/>
      <c r="CT9" s="4"/>
      <c r="CU9" s="4"/>
      <c r="CV9" s="19"/>
      <c r="CW9" s="6"/>
      <c r="CX9" s="19"/>
      <c r="CY9" s="3"/>
      <c r="CZ9" s="3"/>
      <c r="DA9" s="23"/>
      <c r="DB9" s="24"/>
      <c r="DC9" s="23"/>
      <c r="DD9" s="4"/>
      <c r="DE9" s="4"/>
      <c r="DF9" s="19"/>
      <c r="DG9" s="6"/>
      <c r="DH9" s="19"/>
      <c r="DI9" s="3"/>
      <c r="DJ9" s="3"/>
      <c r="DK9" s="23"/>
      <c r="DL9" s="24"/>
      <c r="DM9" s="23"/>
      <c r="DN9" s="4"/>
      <c r="DO9" s="4"/>
      <c r="DP9" s="19"/>
      <c r="DQ9" s="6"/>
      <c r="DR9" s="19"/>
      <c r="DS9" s="3"/>
      <c r="DT9" s="3"/>
      <c r="DU9" s="23"/>
      <c r="DV9" s="24"/>
      <c r="DW9" s="23"/>
      <c r="DX9" s="4"/>
      <c r="DY9" s="4"/>
      <c r="DZ9" s="19"/>
      <c r="EA9" s="6"/>
      <c r="EB9" s="19"/>
      <c r="EC9" s="3"/>
      <c r="ED9" s="3"/>
      <c r="EE9" s="23"/>
      <c r="EF9" s="24"/>
      <c r="EG9" s="23"/>
      <c r="EH9" s="4"/>
      <c r="EI9" s="4"/>
      <c r="EJ9" s="19"/>
      <c r="EK9" s="6"/>
      <c r="EL9" s="19"/>
      <c r="EM9" s="3"/>
      <c r="EN9" s="3"/>
      <c r="EO9" s="23"/>
      <c r="EP9" s="24"/>
      <c r="EQ9" s="23"/>
      <c r="ER9" s="4"/>
      <c r="ES9" s="4"/>
      <c r="ET9" s="19"/>
      <c r="EU9" s="6"/>
      <c r="EV9" s="19"/>
      <c r="EW9" s="3"/>
      <c r="EX9" s="3"/>
      <c r="EY9" s="23"/>
      <c r="EZ9" s="24"/>
      <c r="FA9" s="23"/>
      <c r="FB9" s="4"/>
      <c r="FC9" s="4"/>
      <c r="FD9" s="19"/>
      <c r="FE9" s="6"/>
      <c r="FF9" s="19"/>
      <c r="FG9" s="3"/>
      <c r="FH9" s="3"/>
      <c r="FI9" s="23"/>
      <c r="FJ9" s="24"/>
      <c r="FK9" s="23"/>
      <c r="FL9" s="4"/>
      <c r="FM9" s="4"/>
      <c r="FN9" s="19"/>
      <c r="FO9" s="6"/>
      <c r="FP9" s="19"/>
      <c r="FQ9" s="3"/>
      <c r="FR9" s="3"/>
      <c r="FS9" s="23"/>
      <c r="FT9" s="24"/>
      <c r="FU9" s="23"/>
      <c r="FV9" s="4"/>
      <c r="FW9" s="4"/>
      <c r="FX9" s="19"/>
      <c r="FY9" s="6"/>
      <c r="FZ9" s="19"/>
      <c r="GA9" s="112"/>
      <c r="GB9" s="112"/>
      <c r="GC9" s="110"/>
      <c r="GD9" s="111"/>
      <c r="GE9" s="110"/>
      <c r="GF9" s="112"/>
      <c r="GG9" s="112"/>
      <c r="GH9" s="110"/>
      <c r="GI9" s="111"/>
      <c r="GJ9" s="110"/>
      <c r="GK9" s="112"/>
      <c r="GL9" s="112"/>
      <c r="GM9" s="110"/>
      <c r="GN9" s="111"/>
      <c r="GO9" s="110"/>
      <c r="GP9" s="112"/>
      <c r="GQ9" s="112"/>
      <c r="GR9" s="110"/>
      <c r="GS9" s="111"/>
      <c r="GT9" s="110"/>
      <c r="GU9" s="112"/>
      <c r="GV9" s="112"/>
      <c r="GW9" s="110"/>
      <c r="GX9" s="111"/>
      <c r="GY9" s="110"/>
      <c r="GZ9" s="112"/>
      <c r="HA9" s="112"/>
      <c r="HB9" s="110"/>
      <c r="HC9" s="111"/>
      <c r="HD9" s="110"/>
      <c r="HE9" s="112"/>
      <c r="HF9" s="112"/>
      <c r="HG9" s="110"/>
      <c r="HH9" s="111"/>
      <c r="HI9" s="110"/>
      <c r="HJ9" s="112"/>
      <c r="HK9" s="112"/>
      <c r="HL9" s="110"/>
      <c r="HM9" s="111"/>
      <c r="HN9" s="110"/>
      <c r="HO9" s="112"/>
      <c r="HP9" s="112"/>
      <c r="HQ9" s="110"/>
      <c r="HR9" s="111"/>
      <c r="HS9" s="110"/>
      <c r="HT9" s="112"/>
      <c r="HU9" s="112"/>
      <c r="HV9" s="110"/>
      <c r="HW9" s="111"/>
      <c r="HX9" s="110"/>
      <c r="HY9" s="112"/>
      <c r="HZ9" s="112"/>
      <c r="IA9" s="110"/>
      <c r="IB9" s="111"/>
      <c r="IC9" s="110"/>
      <c r="ID9" s="112"/>
      <c r="IE9" s="112"/>
      <c r="IF9" s="110"/>
      <c r="IG9" s="111"/>
      <c r="IH9" s="110"/>
      <c r="II9" s="112"/>
      <c r="IJ9" s="112"/>
      <c r="IK9" s="110"/>
      <c r="IL9" s="111"/>
      <c r="IM9" s="110"/>
      <c r="IN9" s="112"/>
      <c r="IO9" s="112"/>
      <c r="IP9" s="110"/>
      <c r="IQ9" s="111"/>
      <c r="IR9" s="110"/>
      <c r="IS9" s="112"/>
      <c r="IT9" s="112"/>
      <c r="IU9" s="110"/>
      <c r="IV9" s="111"/>
      <c r="IW9" s="110"/>
    </row>
    <row r="10" spans="1:263" ht="114" customHeight="1">
      <c r="A10" s="184" t="s">
        <v>468</v>
      </c>
      <c r="B10" s="20" t="s">
        <v>31</v>
      </c>
      <c r="C10" s="22"/>
      <c r="D10" s="23" t="s">
        <v>68</v>
      </c>
      <c r="E10" s="23" t="s">
        <v>67</v>
      </c>
      <c r="F10" s="23" t="s">
        <v>66</v>
      </c>
      <c r="G10" s="23" t="s">
        <v>65</v>
      </c>
      <c r="H10" s="19"/>
      <c r="I10" s="171"/>
      <c r="J10" s="19"/>
      <c r="K10" s="171"/>
      <c r="L10" s="19"/>
      <c r="M10" s="3"/>
      <c r="N10" s="3"/>
      <c r="O10" s="23"/>
      <c r="P10" s="172"/>
      <c r="Q10" s="23"/>
      <c r="R10" s="19"/>
      <c r="S10" s="19"/>
      <c r="T10" s="19"/>
      <c r="U10" s="171"/>
      <c r="V10" s="19"/>
      <c r="W10" s="23"/>
      <c r="X10" s="23"/>
      <c r="Y10" s="23"/>
      <c r="Z10" s="24"/>
      <c r="AA10" s="23"/>
      <c r="AB10" s="19"/>
      <c r="AC10" s="19"/>
      <c r="AD10" s="19"/>
      <c r="AE10" s="6"/>
      <c r="AF10" s="19"/>
      <c r="AG10" s="23"/>
      <c r="AH10" s="23"/>
      <c r="AI10" s="23"/>
      <c r="AJ10" s="24"/>
      <c r="AK10" s="23"/>
      <c r="AL10" s="19"/>
      <c r="AM10" s="19"/>
      <c r="AN10" s="19"/>
      <c r="AO10" s="6"/>
      <c r="AP10" s="19"/>
      <c r="AQ10" s="23"/>
      <c r="AR10" s="23"/>
      <c r="AS10" s="23"/>
      <c r="AT10" s="24"/>
      <c r="AU10" s="23"/>
      <c r="AV10" s="19"/>
      <c r="AW10" s="19"/>
      <c r="AX10" s="19"/>
      <c r="AY10" s="6"/>
      <c r="AZ10" s="19"/>
      <c r="BA10" s="23"/>
      <c r="BB10" s="23"/>
      <c r="BC10" s="23"/>
      <c r="BD10" s="24"/>
      <c r="BE10" s="23"/>
      <c r="BF10" s="19"/>
      <c r="BG10" s="19"/>
      <c r="BH10" s="19"/>
      <c r="BI10" s="6"/>
      <c r="BJ10" s="19"/>
      <c r="BK10" s="23"/>
      <c r="BL10" s="23"/>
      <c r="BM10" s="23"/>
      <c r="BN10" s="24"/>
      <c r="BO10" s="23"/>
      <c r="BP10" s="19"/>
      <c r="BQ10" s="19"/>
      <c r="BR10" s="19"/>
      <c r="BS10" s="6"/>
      <c r="BT10" s="19"/>
      <c r="BU10" s="23"/>
      <c r="BV10" s="23"/>
      <c r="BW10" s="23"/>
      <c r="BX10" s="24"/>
      <c r="BY10" s="23"/>
      <c r="BZ10" s="19"/>
      <c r="CA10" s="19"/>
      <c r="CB10" s="19"/>
      <c r="CC10" s="6"/>
      <c r="CD10" s="19"/>
      <c r="CE10" s="23"/>
      <c r="CF10" s="23"/>
      <c r="CG10" s="23"/>
      <c r="CH10" s="24"/>
      <c r="CI10" s="23"/>
      <c r="CJ10" s="19"/>
      <c r="CK10" s="19"/>
      <c r="CL10" s="19"/>
      <c r="CM10" s="6"/>
      <c r="CN10" s="19"/>
      <c r="CO10" s="23"/>
      <c r="CP10" s="23"/>
      <c r="CQ10" s="23"/>
      <c r="CR10" s="24"/>
      <c r="CS10" s="23"/>
      <c r="CT10" s="19"/>
      <c r="CU10" s="19"/>
      <c r="CV10" s="19"/>
      <c r="CW10" s="6"/>
      <c r="CX10" s="19"/>
      <c r="CY10" s="23"/>
      <c r="CZ10" s="23"/>
      <c r="DA10" s="23"/>
      <c r="DB10" s="24"/>
      <c r="DC10" s="23"/>
      <c r="DD10" s="19"/>
      <c r="DE10" s="19"/>
      <c r="DF10" s="19"/>
      <c r="DG10" s="6"/>
      <c r="DH10" s="19"/>
      <c r="DI10" s="23"/>
      <c r="DJ10" s="23"/>
      <c r="DK10" s="23"/>
      <c r="DL10" s="24"/>
      <c r="DM10" s="23"/>
      <c r="DN10" s="19"/>
      <c r="DO10" s="19"/>
      <c r="DP10" s="19"/>
      <c r="DQ10" s="6"/>
      <c r="DR10" s="19"/>
      <c r="DS10" s="23"/>
      <c r="DT10" s="23"/>
      <c r="DU10" s="23"/>
      <c r="DV10" s="24"/>
      <c r="DW10" s="23"/>
      <c r="DX10" s="19"/>
      <c r="DY10" s="19"/>
      <c r="DZ10" s="19"/>
      <c r="EA10" s="6"/>
      <c r="EB10" s="19"/>
      <c r="EC10" s="23"/>
      <c r="ED10" s="23"/>
      <c r="EE10" s="23"/>
      <c r="EF10" s="24"/>
      <c r="EG10" s="23"/>
      <c r="EH10" s="19"/>
      <c r="EI10" s="19"/>
      <c r="EJ10" s="19"/>
      <c r="EK10" s="6"/>
      <c r="EL10" s="19"/>
      <c r="EM10" s="23"/>
      <c r="EN10" s="23"/>
      <c r="EO10" s="23"/>
      <c r="EP10" s="24"/>
      <c r="EQ10" s="23"/>
      <c r="ER10" s="19"/>
      <c r="ES10" s="19"/>
      <c r="ET10" s="19"/>
      <c r="EU10" s="6"/>
      <c r="EV10" s="19"/>
      <c r="EW10" s="23"/>
      <c r="EX10" s="23"/>
      <c r="EY10" s="23"/>
      <c r="EZ10" s="24"/>
      <c r="FA10" s="23"/>
      <c r="FB10" s="19"/>
      <c r="FC10" s="19"/>
      <c r="FD10" s="19"/>
      <c r="FE10" s="6"/>
      <c r="FF10" s="19"/>
      <c r="FG10" s="23"/>
      <c r="FH10" s="23"/>
      <c r="FI10" s="23"/>
      <c r="FJ10" s="24"/>
      <c r="FK10" s="23"/>
      <c r="FL10" s="19"/>
      <c r="FM10" s="19"/>
      <c r="FN10" s="19"/>
      <c r="FO10" s="6"/>
      <c r="FP10" s="19"/>
      <c r="FQ10" s="23"/>
      <c r="FR10" s="23"/>
      <c r="FS10" s="23"/>
      <c r="FT10" s="24"/>
      <c r="FU10" s="23"/>
      <c r="FV10" s="19"/>
      <c r="FW10" s="19"/>
      <c r="FX10" s="19"/>
      <c r="FY10" s="6"/>
      <c r="FZ10" s="19"/>
      <c r="GA10" s="110"/>
      <c r="GB10" s="110"/>
      <c r="GC10" s="110"/>
      <c r="GD10" s="111"/>
      <c r="GE10" s="110"/>
      <c r="GF10" s="110"/>
      <c r="GG10" s="110"/>
      <c r="GH10" s="110"/>
      <c r="GI10" s="111"/>
      <c r="GJ10" s="110"/>
      <c r="GK10" s="110"/>
      <c r="GL10" s="110"/>
      <c r="GM10" s="110"/>
      <c r="GN10" s="111"/>
      <c r="GO10" s="110"/>
      <c r="GP10" s="110"/>
      <c r="GQ10" s="110"/>
      <c r="GR10" s="110"/>
      <c r="GS10" s="111"/>
      <c r="GT10" s="110"/>
      <c r="GU10" s="110"/>
      <c r="GV10" s="110"/>
      <c r="GW10" s="110"/>
      <c r="GX10" s="111"/>
      <c r="GY10" s="110"/>
      <c r="GZ10" s="110"/>
      <c r="HA10" s="110"/>
      <c r="HB10" s="110"/>
      <c r="HC10" s="111"/>
      <c r="HD10" s="110"/>
      <c r="HE10" s="110"/>
      <c r="HF10" s="110"/>
      <c r="HG10" s="110"/>
      <c r="HH10" s="111"/>
      <c r="HI10" s="110"/>
      <c r="HJ10" s="110"/>
      <c r="HK10" s="110"/>
      <c r="HL10" s="110"/>
      <c r="HM10" s="111"/>
      <c r="HN10" s="110"/>
      <c r="HO10" s="110"/>
      <c r="HP10" s="110"/>
      <c r="HQ10" s="110"/>
      <c r="HR10" s="111"/>
      <c r="HS10" s="110"/>
      <c r="HT10" s="110"/>
      <c r="HU10" s="110"/>
      <c r="HV10" s="110"/>
      <c r="HW10" s="111"/>
      <c r="HX10" s="110"/>
      <c r="HY10" s="110"/>
      <c r="HZ10" s="110"/>
      <c r="IA10" s="110"/>
      <c r="IB10" s="111"/>
      <c r="IC10" s="110"/>
      <c r="ID10" s="110"/>
      <c r="IE10" s="110"/>
      <c r="IF10" s="110"/>
      <c r="IG10" s="111"/>
      <c r="IH10" s="110"/>
      <c r="II10" s="110"/>
      <c r="IJ10" s="110"/>
      <c r="IK10" s="110"/>
      <c r="IL10" s="111"/>
      <c r="IM10" s="110"/>
      <c r="IN10" s="110"/>
      <c r="IO10" s="110"/>
      <c r="IP10" s="110"/>
      <c r="IQ10" s="111"/>
      <c r="IR10" s="110"/>
      <c r="IS10" s="110"/>
      <c r="IT10" s="110"/>
      <c r="IU10" s="110"/>
      <c r="IV10" s="111"/>
      <c r="IW10" s="110"/>
    </row>
    <row r="11" spans="1:263" ht="99.95" customHeight="1">
      <c r="A11" s="184" t="s">
        <v>465</v>
      </c>
      <c r="B11" s="20" t="s">
        <v>32</v>
      </c>
      <c r="C11" s="22" t="s">
        <v>443</v>
      </c>
      <c r="D11" s="23" t="s">
        <v>72</v>
      </c>
      <c r="E11" s="23" t="s">
        <v>71</v>
      </c>
      <c r="F11" s="23" t="s">
        <v>70</v>
      </c>
      <c r="G11" s="23" t="s">
        <v>69</v>
      </c>
      <c r="H11" s="19"/>
      <c r="I11" s="171"/>
      <c r="J11" s="19"/>
      <c r="K11" s="171"/>
      <c r="L11" s="19"/>
      <c r="M11" s="23"/>
      <c r="N11" s="23"/>
      <c r="O11" s="23"/>
      <c r="P11" s="172"/>
      <c r="Q11" s="23"/>
      <c r="R11" s="19"/>
      <c r="S11" s="19"/>
      <c r="T11" s="19"/>
      <c r="U11" s="171"/>
      <c r="V11" s="19"/>
      <c r="W11" s="23"/>
      <c r="X11" s="23"/>
      <c r="Y11" s="23"/>
      <c r="Z11" s="24"/>
      <c r="AA11" s="23"/>
      <c r="AB11" s="19"/>
      <c r="AC11" s="19"/>
      <c r="AD11" s="19"/>
      <c r="AE11" s="6"/>
      <c r="AF11" s="19"/>
      <c r="AG11" s="23"/>
      <c r="AH11" s="23"/>
      <c r="AI11" s="23"/>
      <c r="AJ11" s="24"/>
      <c r="AK11" s="23"/>
      <c r="AL11" s="19"/>
      <c r="AM11" s="19"/>
      <c r="AN11" s="19"/>
      <c r="AO11" s="6"/>
      <c r="AP11" s="19"/>
      <c r="AQ11" s="23"/>
      <c r="AR11" s="23"/>
      <c r="AS11" s="23"/>
      <c r="AT11" s="24"/>
      <c r="AU11" s="23"/>
      <c r="AV11" s="19"/>
      <c r="AW11" s="19"/>
      <c r="AX11" s="19"/>
      <c r="AY11" s="6"/>
      <c r="AZ11" s="19"/>
      <c r="BA11" s="23"/>
      <c r="BB11" s="23"/>
      <c r="BC11" s="23"/>
      <c r="BD11" s="24"/>
      <c r="BE11" s="23"/>
      <c r="BF11" s="19"/>
      <c r="BG11" s="19"/>
      <c r="BH11" s="19"/>
      <c r="BI11" s="6"/>
      <c r="BJ11" s="19"/>
      <c r="BK11" s="23"/>
      <c r="BL11" s="23"/>
      <c r="BM11" s="23"/>
      <c r="BN11" s="24"/>
      <c r="BO11" s="23"/>
      <c r="BP11" s="19"/>
      <c r="BQ11" s="19"/>
      <c r="BR11" s="19"/>
      <c r="BS11" s="6"/>
      <c r="BT11" s="19"/>
      <c r="BU11" s="23"/>
      <c r="BV11" s="23"/>
      <c r="BW11" s="23"/>
      <c r="BX11" s="24"/>
      <c r="BY11" s="23"/>
      <c r="BZ11" s="19"/>
      <c r="CA11" s="19"/>
      <c r="CB11" s="19"/>
      <c r="CC11" s="6"/>
      <c r="CD11" s="19"/>
      <c r="CE11" s="23"/>
      <c r="CF11" s="23"/>
      <c r="CG11" s="23"/>
      <c r="CH11" s="24"/>
      <c r="CI11" s="23"/>
      <c r="CJ11" s="19"/>
      <c r="CK11" s="19"/>
      <c r="CL11" s="19"/>
      <c r="CM11" s="6"/>
      <c r="CN11" s="19"/>
      <c r="CO11" s="23"/>
      <c r="CP11" s="23"/>
      <c r="CQ11" s="23"/>
      <c r="CR11" s="24"/>
      <c r="CS11" s="23"/>
      <c r="CT11" s="19"/>
      <c r="CU11" s="19"/>
      <c r="CV11" s="19"/>
      <c r="CW11" s="6"/>
      <c r="CX11" s="19"/>
      <c r="CY11" s="23"/>
      <c r="CZ11" s="23"/>
      <c r="DA11" s="23"/>
      <c r="DB11" s="24"/>
      <c r="DC11" s="23"/>
      <c r="DD11" s="19"/>
      <c r="DE11" s="19"/>
      <c r="DF11" s="19"/>
      <c r="DG11" s="6"/>
      <c r="DH11" s="19"/>
      <c r="DI11" s="23"/>
      <c r="DJ11" s="23"/>
      <c r="DK11" s="23"/>
      <c r="DL11" s="24"/>
      <c r="DM11" s="23"/>
      <c r="DN11" s="19"/>
      <c r="DO11" s="19"/>
      <c r="DP11" s="19"/>
      <c r="DQ11" s="6"/>
      <c r="DR11" s="19"/>
      <c r="DS11" s="23"/>
      <c r="DT11" s="23"/>
      <c r="DU11" s="23"/>
      <c r="DV11" s="24"/>
      <c r="DW11" s="23"/>
      <c r="DX11" s="19"/>
      <c r="DY11" s="19"/>
      <c r="DZ11" s="19"/>
      <c r="EA11" s="6"/>
      <c r="EB11" s="19"/>
      <c r="EC11" s="23"/>
      <c r="ED11" s="23"/>
      <c r="EE11" s="23"/>
      <c r="EF11" s="24"/>
      <c r="EG11" s="23"/>
      <c r="EH11" s="19"/>
      <c r="EI11" s="19"/>
      <c r="EJ11" s="19"/>
      <c r="EK11" s="6"/>
      <c r="EL11" s="19"/>
      <c r="EM11" s="23"/>
      <c r="EN11" s="23"/>
      <c r="EO11" s="23"/>
      <c r="EP11" s="24"/>
      <c r="EQ11" s="23"/>
      <c r="ER11" s="19"/>
      <c r="ES11" s="19"/>
      <c r="ET11" s="19"/>
      <c r="EU11" s="6"/>
      <c r="EV11" s="19"/>
      <c r="EW11" s="23"/>
      <c r="EX11" s="23"/>
      <c r="EY11" s="23"/>
      <c r="EZ11" s="24"/>
      <c r="FA11" s="23"/>
      <c r="FB11" s="19"/>
      <c r="FC11" s="19"/>
      <c r="FD11" s="19"/>
      <c r="FE11" s="6"/>
      <c r="FF11" s="19"/>
      <c r="FG11" s="23"/>
      <c r="FH11" s="23"/>
      <c r="FI11" s="23"/>
      <c r="FJ11" s="24"/>
      <c r="FK11" s="23"/>
      <c r="FL11" s="19"/>
      <c r="FM11" s="19"/>
      <c r="FN11" s="19"/>
      <c r="FO11" s="6"/>
      <c r="FP11" s="19"/>
      <c r="FQ11" s="23"/>
      <c r="FR11" s="23"/>
      <c r="FS11" s="23"/>
      <c r="FT11" s="24"/>
      <c r="FU11" s="23"/>
      <c r="FV11" s="19"/>
      <c r="FW11" s="19"/>
      <c r="FX11" s="19"/>
      <c r="FY11" s="6"/>
      <c r="FZ11" s="19"/>
      <c r="GA11" s="110"/>
      <c r="GB11" s="110"/>
      <c r="GC11" s="110"/>
      <c r="GD11" s="111"/>
      <c r="GE11" s="110"/>
      <c r="GF11" s="110"/>
      <c r="GG11" s="110"/>
      <c r="GH11" s="110"/>
      <c r="GI11" s="111"/>
      <c r="GJ11" s="110"/>
      <c r="GK11" s="110"/>
      <c r="GL11" s="110"/>
      <c r="GM11" s="110"/>
      <c r="GN11" s="111"/>
      <c r="GO11" s="110"/>
      <c r="GP11" s="110"/>
      <c r="GQ11" s="110"/>
      <c r="GR11" s="110"/>
      <c r="GS11" s="111"/>
      <c r="GT11" s="110"/>
      <c r="GU11" s="110"/>
      <c r="GV11" s="110"/>
      <c r="GW11" s="110"/>
      <c r="GX11" s="111"/>
      <c r="GY11" s="110"/>
      <c r="GZ11" s="110"/>
      <c r="HA11" s="110"/>
      <c r="HB11" s="110"/>
      <c r="HC11" s="111"/>
      <c r="HD11" s="110"/>
      <c r="HE11" s="110"/>
      <c r="HF11" s="110"/>
      <c r="HG11" s="110"/>
      <c r="HH11" s="111"/>
      <c r="HI11" s="110"/>
      <c r="HJ11" s="110"/>
      <c r="HK11" s="110"/>
      <c r="HL11" s="110"/>
      <c r="HM11" s="111"/>
      <c r="HN11" s="110"/>
      <c r="HO11" s="110"/>
      <c r="HP11" s="110"/>
      <c r="HQ11" s="110"/>
      <c r="HR11" s="111"/>
      <c r="HS11" s="110"/>
      <c r="HT11" s="110"/>
      <c r="HU11" s="110"/>
      <c r="HV11" s="110"/>
      <c r="HW11" s="111"/>
      <c r="HX11" s="110"/>
      <c r="HY11" s="110"/>
      <c r="HZ11" s="110"/>
      <c r="IA11" s="110"/>
      <c r="IB11" s="111"/>
      <c r="IC11" s="110"/>
      <c r="ID11" s="110"/>
      <c r="IE11" s="110"/>
      <c r="IF11" s="110"/>
      <c r="IG11" s="111"/>
      <c r="IH11" s="110"/>
      <c r="II11" s="110"/>
      <c r="IJ11" s="110"/>
      <c r="IK11" s="110"/>
      <c r="IL11" s="111"/>
      <c r="IM11" s="110"/>
      <c r="IN11" s="110"/>
      <c r="IO11" s="110"/>
      <c r="IP11" s="110"/>
      <c r="IQ11" s="111"/>
      <c r="IR11" s="110"/>
      <c r="IS11" s="110"/>
      <c r="IT11" s="110"/>
      <c r="IU11" s="110"/>
      <c r="IV11" s="111"/>
      <c r="IW11" s="110"/>
    </row>
    <row r="12" spans="1:263" ht="99.95" customHeight="1">
      <c r="A12" s="184" t="s">
        <v>465</v>
      </c>
      <c r="B12" s="20" t="s">
        <v>33</v>
      </c>
      <c r="C12" s="22" t="s">
        <v>73</v>
      </c>
      <c r="D12" s="23" t="s">
        <v>77</v>
      </c>
      <c r="E12" s="23" t="s">
        <v>76</v>
      </c>
      <c r="F12" s="23" t="s">
        <v>75</v>
      </c>
      <c r="G12" s="23" t="s">
        <v>74</v>
      </c>
      <c r="H12" s="19"/>
      <c r="I12" s="171"/>
      <c r="J12" s="19"/>
      <c r="K12" s="171"/>
      <c r="L12" s="19"/>
      <c r="M12" s="23"/>
      <c r="N12" s="23"/>
      <c r="O12" s="23"/>
      <c r="P12" s="172"/>
      <c r="Q12" s="23"/>
      <c r="R12" s="19"/>
      <c r="S12" s="19"/>
      <c r="T12" s="19"/>
      <c r="U12" s="171"/>
      <c r="V12" s="19"/>
      <c r="W12" s="23"/>
      <c r="X12" s="23"/>
      <c r="Y12" s="23"/>
      <c r="Z12" s="24"/>
      <c r="AA12" s="23"/>
      <c r="AB12" s="19"/>
      <c r="AC12" s="19"/>
      <c r="AD12" s="19"/>
      <c r="AE12" s="6"/>
      <c r="AF12" s="19"/>
      <c r="AG12" s="23"/>
      <c r="AH12" s="23"/>
      <c r="AI12" s="23"/>
      <c r="AJ12" s="24"/>
      <c r="AK12" s="23"/>
      <c r="AL12" s="19"/>
      <c r="AM12" s="19"/>
      <c r="AN12" s="19"/>
      <c r="AO12" s="6"/>
      <c r="AP12" s="19"/>
      <c r="AQ12" s="23"/>
      <c r="AR12" s="23"/>
      <c r="AS12" s="23"/>
      <c r="AT12" s="24"/>
      <c r="AU12" s="23"/>
      <c r="AV12" s="19"/>
      <c r="AW12" s="19"/>
      <c r="AX12" s="19"/>
      <c r="AY12" s="6"/>
      <c r="AZ12" s="19"/>
      <c r="BA12" s="23"/>
      <c r="BB12" s="23"/>
      <c r="BC12" s="23"/>
      <c r="BD12" s="24"/>
      <c r="BE12" s="23"/>
      <c r="BF12" s="19"/>
      <c r="BG12" s="19"/>
      <c r="BH12" s="19"/>
      <c r="BI12" s="6"/>
      <c r="BJ12" s="19"/>
      <c r="BK12" s="23"/>
      <c r="BL12" s="23"/>
      <c r="BM12" s="23"/>
      <c r="BN12" s="24"/>
      <c r="BO12" s="23"/>
      <c r="BP12" s="19"/>
      <c r="BQ12" s="19"/>
      <c r="BR12" s="19"/>
      <c r="BS12" s="6"/>
      <c r="BT12" s="19"/>
      <c r="BU12" s="23"/>
      <c r="BV12" s="23"/>
      <c r="BW12" s="23"/>
      <c r="BX12" s="24"/>
      <c r="BY12" s="23"/>
      <c r="BZ12" s="19"/>
      <c r="CA12" s="19"/>
      <c r="CB12" s="19"/>
      <c r="CC12" s="6"/>
      <c r="CD12" s="19"/>
      <c r="CE12" s="23"/>
      <c r="CF12" s="23"/>
      <c r="CG12" s="23"/>
      <c r="CH12" s="24"/>
      <c r="CI12" s="23"/>
      <c r="CJ12" s="19"/>
      <c r="CK12" s="19"/>
      <c r="CL12" s="19"/>
      <c r="CM12" s="6"/>
      <c r="CN12" s="19"/>
      <c r="CO12" s="23"/>
      <c r="CP12" s="23"/>
      <c r="CQ12" s="23"/>
      <c r="CR12" s="24"/>
      <c r="CS12" s="23"/>
      <c r="CT12" s="19"/>
      <c r="CU12" s="19"/>
      <c r="CV12" s="19"/>
      <c r="CW12" s="6"/>
      <c r="CX12" s="19"/>
      <c r="CY12" s="23"/>
      <c r="CZ12" s="23"/>
      <c r="DA12" s="23"/>
      <c r="DB12" s="24"/>
      <c r="DC12" s="23"/>
      <c r="DD12" s="19"/>
      <c r="DE12" s="19"/>
      <c r="DF12" s="19"/>
      <c r="DG12" s="6"/>
      <c r="DH12" s="19"/>
      <c r="DI12" s="23"/>
      <c r="DJ12" s="23"/>
      <c r="DK12" s="23"/>
      <c r="DL12" s="24"/>
      <c r="DM12" s="23"/>
      <c r="DN12" s="19"/>
      <c r="DO12" s="19"/>
      <c r="DP12" s="19"/>
      <c r="DQ12" s="6"/>
      <c r="DR12" s="19"/>
      <c r="DS12" s="23"/>
      <c r="DT12" s="23"/>
      <c r="DU12" s="23"/>
      <c r="DV12" s="24"/>
      <c r="DW12" s="23"/>
      <c r="DX12" s="19"/>
      <c r="DY12" s="19"/>
      <c r="DZ12" s="19"/>
      <c r="EA12" s="6"/>
      <c r="EB12" s="19"/>
      <c r="EC12" s="23"/>
      <c r="ED12" s="23"/>
      <c r="EE12" s="23"/>
      <c r="EF12" s="24"/>
      <c r="EG12" s="23"/>
      <c r="EH12" s="19"/>
      <c r="EI12" s="19"/>
      <c r="EJ12" s="19"/>
      <c r="EK12" s="6"/>
      <c r="EL12" s="19"/>
      <c r="EM12" s="23"/>
      <c r="EN12" s="23"/>
      <c r="EO12" s="23"/>
      <c r="EP12" s="24"/>
      <c r="EQ12" s="23"/>
      <c r="ER12" s="19"/>
      <c r="ES12" s="19"/>
      <c r="ET12" s="19"/>
      <c r="EU12" s="6"/>
      <c r="EV12" s="19"/>
      <c r="EW12" s="23"/>
      <c r="EX12" s="23"/>
      <c r="EY12" s="23"/>
      <c r="EZ12" s="24"/>
      <c r="FA12" s="23"/>
      <c r="FB12" s="19"/>
      <c r="FC12" s="19"/>
      <c r="FD12" s="19"/>
      <c r="FE12" s="6"/>
      <c r="FF12" s="19"/>
      <c r="FG12" s="23"/>
      <c r="FH12" s="23"/>
      <c r="FI12" s="23"/>
      <c r="FJ12" s="24"/>
      <c r="FK12" s="23"/>
      <c r="FL12" s="19"/>
      <c r="FM12" s="19"/>
      <c r="FN12" s="19"/>
      <c r="FO12" s="6"/>
      <c r="FP12" s="19"/>
      <c r="FQ12" s="23"/>
      <c r="FR12" s="23"/>
      <c r="FS12" s="23"/>
      <c r="FT12" s="24"/>
      <c r="FU12" s="23"/>
      <c r="FV12" s="19"/>
      <c r="FW12" s="19"/>
      <c r="FX12" s="19"/>
      <c r="FY12" s="6"/>
      <c r="FZ12" s="19"/>
      <c r="GA12" s="110"/>
      <c r="GB12" s="110"/>
      <c r="GC12" s="110"/>
      <c r="GD12" s="111"/>
      <c r="GE12" s="110"/>
      <c r="GF12" s="110"/>
      <c r="GG12" s="110"/>
      <c r="GH12" s="110"/>
      <c r="GI12" s="111"/>
      <c r="GJ12" s="110"/>
      <c r="GK12" s="110"/>
      <c r="GL12" s="110"/>
      <c r="GM12" s="110"/>
      <c r="GN12" s="111"/>
      <c r="GO12" s="110"/>
      <c r="GP12" s="110"/>
      <c r="GQ12" s="110"/>
      <c r="GR12" s="110"/>
      <c r="GS12" s="111"/>
      <c r="GT12" s="110"/>
      <c r="GU12" s="110"/>
      <c r="GV12" s="110"/>
      <c r="GW12" s="110"/>
      <c r="GX12" s="111"/>
      <c r="GY12" s="110"/>
      <c r="GZ12" s="110"/>
      <c r="HA12" s="110"/>
      <c r="HB12" s="110"/>
      <c r="HC12" s="111"/>
      <c r="HD12" s="110"/>
      <c r="HE12" s="110"/>
      <c r="HF12" s="110"/>
      <c r="HG12" s="110"/>
      <c r="HH12" s="111"/>
      <c r="HI12" s="110"/>
      <c r="HJ12" s="110"/>
      <c r="HK12" s="110"/>
      <c r="HL12" s="110"/>
      <c r="HM12" s="111"/>
      <c r="HN12" s="110"/>
      <c r="HO12" s="110"/>
      <c r="HP12" s="110"/>
      <c r="HQ12" s="110"/>
      <c r="HR12" s="111"/>
      <c r="HS12" s="110"/>
      <c r="HT12" s="110"/>
      <c r="HU12" s="110"/>
      <c r="HV12" s="110"/>
      <c r="HW12" s="111"/>
      <c r="HX12" s="110"/>
      <c r="HY12" s="110"/>
      <c r="HZ12" s="110"/>
      <c r="IA12" s="110"/>
      <c r="IB12" s="111"/>
      <c r="IC12" s="110"/>
      <c r="ID12" s="110"/>
      <c r="IE12" s="110"/>
      <c r="IF12" s="110"/>
      <c r="IG12" s="111"/>
      <c r="IH12" s="110"/>
      <c r="II12" s="110"/>
      <c r="IJ12" s="110"/>
      <c r="IK12" s="110"/>
      <c r="IL12" s="111"/>
      <c r="IM12" s="110"/>
      <c r="IN12" s="110"/>
      <c r="IO12" s="110"/>
      <c r="IP12" s="110"/>
      <c r="IQ12" s="111"/>
      <c r="IR12" s="110"/>
      <c r="IS12" s="110"/>
      <c r="IT12" s="110"/>
      <c r="IU12" s="110"/>
      <c r="IV12" s="111"/>
      <c r="IW12" s="110"/>
    </row>
    <row r="13" spans="1:263" ht="129" customHeight="1">
      <c r="A13" s="184" t="s">
        <v>470</v>
      </c>
      <c r="B13" s="20" t="s">
        <v>34</v>
      </c>
      <c r="C13" s="22" t="s">
        <v>78</v>
      </c>
      <c r="D13" s="23" t="s">
        <v>82</v>
      </c>
      <c r="E13" s="23" t="s">
        <v>81</v>
      </c>
      <c r="F13" s="23" t="s">
        <v>80</v>
      </c>
      <c r="G13" s="23" t="s">
        <v>79</v>
      </c>
      <c r="H13" s="19"/>
      <c r="I13" s="171"/>
      <c r="J13" s="19"/>
      <c r="K13" s="171"/>
      <c r="L13" s="19"/>
      <c r="M13" s="23"/>
      <c r="N13" s="23"/>
      <c r="O13" s="23"/>
      <c r="P13" s="172"/>
      <c r="Q13" s="23"/>
      <c r="R13" s="19"/>
      <c r="S13" s="19"/>
      <c r="T13" s="19"/>
      <c r="U13" s="171"/>
      <c r="V13" s="19"/>
      <c r="W13" s="23"/>
      <c r="X13" s="23"/>
      <c r="Y13" s="23"/>
      <c r="Z13" s="24"/>
      <c r="AA13" s="23"/>
      <c r="AB13" s="19"/>
      <c r="AC13" s="19"/>
      <c r="AD13" s="19"/>
      <c r="AE13" s="6"/>
      <c r="AF13" s="19"/>
      <c r="AG13" s="23"/>
      <c r="AH13" s="23"/>
      <c r="AI13" s="23"/>
      <c r="AJ13" s="24"/>
      <c r="AK13" s="23"/>
      <c r="AL13" s="19"/>
      <c r="AM13" s="19"/>
      <c r="AN13" s="19"/>
      <c r="AO13" s="6"/>
      <c r="AP13" s="19"/>
      <c r="AQ13" s="23"/>
      <c r="AR13" s="23"/>
      <c r="AS13" s="23"/>
      <c r="AT13" s="24"/>
      <c r="AU13" s="23"/>
      <c r="AV13" s="19"/>
      <c r="AW13" s="19"/>
      <c r="AX13" s="19"/>
      <c r="AY13" s="6"/>
      <c r="AZ13" s="19"/>
      <c r="BA13" s="23"/>
      <c r="BB13" s="23"/>
      <c r="BC13" s="23"/>
      <c r="BD13" s="24"/>
      <c r="BE13" s="23"/>
      <c r="BF13" s="19"/>
      <c r="BG13" s="19"/>
      <c r="BH13" s="19"/>
      <c r="BI13" s="6"/>
      <c r="BJ13" s="19"/>
      <c r="BK13" s="23"/>
      <c r="BL13" s="23"/>
      <c r="BM13" s="23"/>
      <c r="BN13" s="24"/>
      <c r="BO13" s="23"/>
      <c r="BP13" s="19"/>
      <c r="BQ13" s="19"/>
      <c r="BR13" s="19"/>
      <c r="BS13" s="6"/>
      <c r="BT13" s="19"/>
      <c r="BU13" s="23"/>
      <c r="BV13" s="23"/>
      <c r="BW13" s="23"/>
      <c r="BX13" s="24"/>
      <c r="BY13" s="23"/>
      <c r="BZ13" s="19"/>
      <c r="CA13" s="19"/>
      <c r="CB13" s="19"/>
      <c r="CC13" s="6"/>
      <c r="CD13" s="19"/>
      <c r="CE13" s="23"/>
      <c r="CF13" s="23"/>
      <c r="CG13" s="23"/>
      <c r="CH13" s="24"/>
      <c r="CI13" s="23"/>
      <c r="CJ13" s="19"/>
      <c r="CK13" s="19"/>
      <c r="CL13" s="19"/>
      <c r="CM13" s="6"/>
      <c r="CN13" s="19"/>
      <c r="CO13" s="23"/>
      <c r="CP13" s="23"/>
      <c r="CQ13" s="23"/>
      <c r="CR13" s="24"/>
      <c r="CS13" s="23"/>
      <c r="CT13" s="19"/>
      <c r="CU13" s="19"/>
      <c r="CV13" s="19"/>
      <c r="CW13" s="6"/>
      <c r="CX13" s="19"/>
      <c r="CY13" s="23"/>
      <c r="CZ13" s="23"/>
      <c r="DA13" s="23"/>
      <c r="DB13" s="24"/>
      <c r="DC13" s="23"/>
      <c r="DD13" s="19"/>
      <c r="DE13" s="19"/>
      <c r="DF13" s="19"/>
      <c r="DG13" s="6"/>
      <c r="DH13" s="19"/>
      <c r="DI13" s="23"/>
      <c r="DJ13" s="23"/>
      <c r="DK13" s="23"/>
      <c r="DL13" s="24"/>
      <c r="DM13" s="23"/>
      <c r="DN13" s="19"/>
      <c r="DO13" s="19"/>
      <c r="DP13" s="19"/>
      <c r="DQ13" s="6"/>
      <c r="DR13" s="19"/>
      <c r="DS13" s="23"/>
      <c r="DT13" s="23"/>
      <c r="DU13" s="23"/>
      <c r="DV13" s="24"/>
      <c r="DW13" s="23"/>
      <c r="DX13" s="19"/>
      <c r="DY13" s="19"/>
      <c r="DZ13" s="19"/>
      <c r="EA13" s="6"/>
      <c r="EB13" s="19"/>
      <c r="EC13" s="23"/>
      <c r="ED13" s="23"/>
      <c r="EE13" s="23"/>
      <c r="EF13" s="24"/>
      <c r="EG13" s="23"/>
      <c r="EH13" s="19"/>
      <c r="EI13" s="19"/>
      <c r="EJ13" s="19"/>
      <c r="EK13" s="6"/>
      <c r="EL13" s="19"/>
      <c r="EM13" s="23"/>
      <c r="EN13" s="23"/>
      <c r="EO13" s="23"/>
      <c r="EP13" s="24"/>
      <c r="EQ13" s="23"/>
      <c r="ER13" s="19"/>
      <c r="ES13" s="19"/>
      <c r="ET13" s="19"/>
      <c r="EU13" s="6"/>
      <c r="EV13" s="19"/>
      <c r="EW13" s="23"/>
      <c r="EX13" s="23"/>
      <c r="EY13" s="23"/>
      <c r="EZ13" s="24"/>
      <c r="FA13" s="23"/>
      <c r="FB13" s="19"/>
      <c r="FC13" s="19"/>
      <c r="FD13" s="19"/>
      <c r="FE13" s="6"/>
      <c r="FF13" s="19"/>
      <c r="FG13" s="23"/>
      <c r="FH13" s="23"/>
      <c r="FI13" s="23"/>
      <c r="FJ13" s="24"/>
      <c r="FK13" s="23"/>
      <c r="FL13" s="19"/>
      <c r="FM13" s="19"/>
      <c r="FN13" s="19"/>
      <c r="FO13" s="6"/>
      <c r="FP13" s="19"/>
      <c r="FQ13" s="23"/>
      <c r="FR13" s="23"/>
      <c r="FS13" s="23"/>
      <c r="FT13" s="24"/>
      <c r="FU13" s="23"/>
      <c r="FV13" s="19"/>
      <c r="FW13" s="19"/>
      <c r="FX13" s="19"/>
      <c r="FY13" s="6"/>
      <c r="FZ13" s="19"/>
      <c r="GA13" s="110"/>
      <c r="GB13" s="110"/>
      <c r="GC13" s="110"/>
      <c r="GD13" s="111"/>
      <c r="GE13" s="110"/>
      <c r="GF13" s="110"/>
      <c r="GG13" s="110"/>
      <c r="GH13" s="110"/>
      <c r="GI13" s="111"/>
      <c r="GJ13" s="110"/>
      <c r="GK13" s="110"/>
      <c r="GL13" s="110"/>
      <c r="GM13" s="110"/>
      <c r="GN13" s="111"/>
      <c r="GO13" s="110"/>
      <c r="GP13" s="110"/>
      <c r="GQ13" s="110"/>
      <c r="GR13" s="110"/>
      <c r="GS13" s="111"/>
      <c r="GT13" s="110"/>
      <c r="GU13" s="110"/>
      <c r="GV13" s="110"/>
      <c r="GW13" s="110"/>
      <c r="GX13" s="111"/>
      <c r="GY13" s="110"/>
      <c r="GZ13" s="110"/>
      <c r="HA13" s="110"/>
      <c r="HB13" s="110"/>
      <c r="HC13" s="111"/>
      <c r="HD13" s="110"/>
      <c r="HE13" s="110"/>
      <c r="HF13" s="110"/>
      <c r="HG13" s="110"/>
      <c r="HH13" s="111"/>
      <c r="HI13" s="110"/>
      <c r="HJ13" s="110"/>
      <c r="HK13" s="110"/>
      <c r="HL13" s="110"/>
      <c r="HM13" s="111"/>
      <c r="HN13" s="110"/>
      <c r="HO13" s="110"/>
      <c r="HP13" s="110"/>
      <c r="HQ13" s="110"/>
      <c r="HR13" s="111"/>
      <c r="HS13" s="110"/>
      <c r="HT13" s="110"/>
      <c r="HU13" s="110"/>
      <c r="HV13" s="110"/>
      <c r="HW13" s="111"/>
      <c r="HX13" s="110"/>
      <c r="HY13" s="110"/>
      <c r="HZ13" s="110"/>
      <c r="IA13" s="110"/>
      <c r="IB13" s="111"/>
      <c r="IC13" s="110"/>
      <c r="ID13" s="110"/>
      <c r="IE13" s="110"/>
      <c r="IF13" s="110"/>
      <c r="IG13" s="111"/>
      <c r="IH13" s="110"/>
      <c r="II13" s="110"/>
      <c r="IJ13" s="110"/>
      <c r="IK13" s="110"/>
      <c r="IL13" s="111"/>
      <c r="IM13" s="110"/>
      <c r="IN13" s="110"/>
      <c r="IO13" s="110"/>
      <c r="IP13" s="110"/>
      <c r="IQ13" s="111"/>
      <c r="IR13" s="110"/>
      <c r="IS13" s="110"/>
      <c r="IT13" s="110"/>
      <c r="IU13" s="110"/>
      <c r="IV13" s="111"/>
      <c r="IW13" s="110"/>
    </row>
    <row r="14" spans="1:263" ht="136.5" customHeight="1">
      <c r="A14" s="184" t="s">
        <v>470</v>
      </c>
      <c r="B14" s="20" t="s">
        <v>35</v>
      </c>
      <c r="C14" s="22" t="s">
        <v>444</v>
      </c>
      <c r="D14" s="23" t="s">
        <v>87</v>
      </c>
      <c r="E14" s="23" t="s">
        <v>86</v>
      </c>
      <c r="F14" s="23" t="s">
        <v>85</v>
      </c>
      <c r="G14" s="23" t="s">
        <v>84</v>
      </c>
      <c r="H14" s="19"/>
      <c r="I14" s="171"/>
      <c r="J14" s="19"/>
      <c r="K14" s="171"/>
      <c r="L14" s="19"/>
      <c r="M14" s="23"/>
      <c r="N14" s="23"/>
      <c r="O14" s="23"/>
      <c r="P14" s="172"/>
      <c r="Q14" s="23"/>
      <c r="R14" s="19"/>
      <c r="S14" s="19"/>
      <c r="T14" s="19"/>
      <c r="U14" s="171"/>
      <c r="V14" s="19"/>
      <c r="W14" s="23"/>
      <c r="X14" s="23"/>
      <c r="Y14" s="23"/>
      <c r="Z14" s="24"/>
      <c r="AA14" s="23"/>
      <c r="AB14" s="19"/>
      <c r="AC14" s="19"/>
      <c r="AD14" s="19"/>
      <c r="AE14" s="6"/>
      <c r="AF14" s="19"/>
      <c r="AG14" s="23"/>
      <c r="AH14" s="23"/>
      <c r="AI14" s="23"/>
      <c r="AJ14" s="24"/>
      <c r="AK14" s="23"/>
      <c r="AL14" s="19"/>
      <c r="AM14" s="19"/>
      <c r="AN14" s="19"/>
      <c r="AO14" s="6"/>
      <c r="AP14" s="19"/>
      <c r="AQ14" s="23"/>
      <c r="AR14" s="23"/>
      <c r="AS14" s="23"/>
      <c r="AT14" s="24"/>
      <c r="AU14" s="23"/>
      <c r="AV14" s="19"/>
      <c r="AW14" s="19"/>
      <c r="AX14" s="19"/>
      <c r="AY14" s="6"/>
      <c r="AZ14" s="19"/>
      <c r="BA14" s="23"/>
      <c r="BB14" s="23"/>
      <c r="BC14" s="23"/>
      <c r="BD14" s="24"/>
      <c r="BE14" s="23"/>
      <c r="BF14" s="19"/>
      <c r="BG14" s="19"/>
      <c r="BH14" s="19"/>
      <c r="BI14" s="6"/>
      <c r="BJ14" s="19"/>
      <c r="BK14" s="23"/>
      <c r="BL14" s="23"/>
      <c r="BM14" s="23"/>
      <c r="BN14" s="24"/>
      <c r="BO14" s="23"/>
      <c r="BP14" s="19"/>
      <c r="BQ14" s="19"/>
      <c r="BR14" s="19"/>
      <c r="BS14" s="6"/>
      <c r="BT14" s="19"/>
      <c r="BU14" s="23"/>
      <c r="BV14" s="23"/>
      <c r="BW14" s="23"/>
      <c r="BX14" s="24"/>
      <c r="BY14" s="23"/>
      <c r="BZ14" s="19"/>
      <c r="CA14" s="19"/>
      <c r="CB14" s="19"/>
      <c r="CC14" s="6"/>
      <c r="CD14" s="19"/>
      <c r="CE14" s="23"/>
      <c r="CF14" s="23"/>
      <c r="CG14" s="23"/>
      <c r="CH14" s="24"/>
      <c r="CI14" s="23"/>
      <c r="CJ14" s="19"/>
      <c r="CK14" s="19"/>
      <c r="CL14" s="19"/>
      <c r="CM14" s="6"/>
      <c r="CN14" s="19"/>
      <c r="CO14" s="23"/>
      <c r="CP14" s="23"/>
      <c r="CQ14" s="23"/>
      <c r="CR14" s="24"/>
      <c r="CS14" s="23"/>
      <c r="CT14" s="19"/>
      <c r="CU14" s="19"/>
      <c r="CV14" s="19"/>
      <c r="CW14" s="6"/>
      <c r="CX14" s="19"/>
      <c r="CY14" s="23"/>
      <c r="CZ14" s="23"/>
      <c r="DA14" s="23"/>
      <c r="DB14" s="24"/>
      <c r="DC14" s="23"/>
      <c r="DD14" s="19"/>
      <c r="DE14" s="19"/>
      <c r="DF14" s="19"/>
      <c r="DG14" s="6"/>
      <c r="DH14" s="19"/>
      <c r="DI14" s="23"/>
      <c r="DJ14" s="23"/>
      <c r="DK14" s="23"/>
      <c r="DL14" s="24"/>
      <c r="DM14" s="23"/>
      <c r="DN14" s="19"/>
      <c r="DO14" s="19"/>
      <c r="DP14" s="19"/>
      <c r="DQ14" s="6"/>
      <c r="DR14" s="19"/>
      <c r="DS14" s="23"/>
      <c r="DT14" s="23"/>
      <c r="DU14" s="23"/>
      <c r="DV14" s="24"/>
      <c r="DW14" s="23"/>
      <c r="DX14" s="19"/>
      <c r="DY14" s="19"/>
      <c r="DZ14" s="19"/>
      <c r="EA14" s="6"/>
      <c r="EB14" s="19"/>
      <c r="EC14" s="23"/>
      <c r="ED14" s="23"/>
      <c r="EE14" s="23"/>
      <c r="EF14" s="24"/>
      <c r="EG14" s="23"/>
      <c r="EH14" s="19"/>
      <c r="EI14" s="19"/>
      <c r="EJ14" s="19"/>
      <c r="EK14" s="6"/>
      <c r="EL14" s="19"/>
      <c r="EM14" s="23"/>
      <c r="EN14" s="23"/>
      <c r="EO14" s="23"/>
      <c r="EP14" s="24"/>
      <c r="EQ14" s="23"/>
      <c r="ER14" s="19"/>
      <c r="ES14" s="19"/>
      <c r="ET14" s="19"/>
      <c r="EU14" s="6"/>
      <c r="EV14" s="19"/>
      <c r="EW14" s="23"/>
      <c r="EX14" s="23"/>
      <c r="EY14" s="23"/>
      <c r="EZ14" s="24"/>
      <c r="FA14" s="23"/>
      <c r="FB14" s="19"/>
      <c r="FC14" s="19"/>
      <c r="FD14" s="19"/>
      <c r="FE14" s="6"/>
      <c r="FF14" s="19"/>
      <c r="FG14" s="23"/>
      <c r="FH14" s="23"/>
      <c r="FI14" s="23"/>
      <c r="FJ14" s="24"/>
      <c r="FK14" s="23"/>
      <c r="FL14" s="19"/>
      <c r="FM14" s="19"/>
      <c r="FN14" s="19"/>
      <c r="FO14" s="6"/>
      <c r="FP14" s="19"/>
      <c r="FQ14" s="23"/>
      <c r="FR14" s="23"/>
      <c r="FS14" s="23"/>
      <c r="FT14" s="24"/>
      <c r="FU14" s="23"/>
      <c r="FV14" s="19"/>
      <c r="FW14" s="19"/>
      <c r="FX14" s="19"/>
      <c r="FY14" s="6"/>
      <c r="FZ14" s="19"/>
      <c r="GA14" s="110"/>
      <c r="GB14" s="110"/>
      <c r="GC14" s="110"/>
      <c r="GD14" s="111"/>
      <c r="GE14" s="110"/>
      <c r="GF14" s="110"/>
      <c r="GG14" s="110"/>
      <c r="GH14" s="110"/>
      <c r="GI14" s="111"/>
      <c r="GJ14" s="110"/>
      <c r="GK14" s="110"/>
      <c r="GL14" s="110"/>
      <c r="GM14" s="110"/>
      <c r="GN14" s="111"/>
      <c r="GO14" s="110"/>
      <c r="GP14" s="110"/>
      <c r="GQ14" s="110"/>
      <c r="GR14" s="110"/>
      <c r="GS14" s="111"/>
      <c r="GT14" s="110"/>
      <c r="GU14" s="110"/>
      <c r="GV14" s="110"/>
      <c r="GW14" s="110"/>
      <c r="GX14" s="111"/>
      <c r="GY14" s="110"/>
      <c r="GZ14" s="110"/>
      <c r="HA14" s="110"/>
      <c r="HB14" s="110"/>
      <c r="HC14" s="111"/>
      <c r="HD14" s="110"/>
      <c r="HE14" s="110"/>
      <c r="HF14" s="110"/>
      <c r="HG14" s="110"/>
      <c r="HH14" s="111"/>
      <c r="HI14" s="110"/>
      <c r="HJ14" s="110"/>
      <c r="HK14" s="110"/>
      <c r="HL14" s="110"/>
      <c r="HM14" s="111"/>
      <c r="HN14" s="110"/>
      <c r="HO14" s="110"/>
      <c r="HP14" s="110"/>
      <c r="HQ14" s="110"/>
      <c r="HR14" s="111"/>
      <c r="HS14" s="110"/>
      <c r="HT14" s="110"/>
      <c r="HU14" s="110"/>
      <c r="HV14" s="110"/>
      <c r="HW14" s="111"/>
      <c r="HX14" s="110"/>
      <c r="HY14" s="110"/>
      <c r="HZ14" s="110"/>
      <c r="IA14" s="110"/>
      <c r="IB14" s="111"/>
      <c r="IC14" s="110"/>
      <c r="ID14" s="110"/>
      <c r="IE14" s="110"/>
      <c r="IF14" s="110"/>
      <c r="IG14" s="111"/>
      <c r="IH14" s="110"/>
      <c r="II14" s="110"/>
      <c r="IJ14" s="110"/>
      <c r="IK14" s="110"/>
      <c r="IL14" s="111"/>
      <c r="IM14" s="110"/>
      <c r="IN14" s="110"/>
      <c r="IO14" s="110"/>
      <c r="IP14" s="110"/>
      <c r="IQ14" s="111"/>
      <c r="IR14" s="110"/>
      <c r="IS14" s="110"/>
      <c r="IT14" s="110"/>
      <c r="IU14" s="110"/>
      <c r="IV14" s="111"/>
      <c r="IW14" s="110"/>
    </row>
    <row r="15" spans="1:263" ht="99.95" customHeight="1">
      <c r="A15" s="184" t="s">
        <v>469</v>
      </c>
      <c r="B15" s="20" t="s">
        <v>36</v>
      </c>
      <c r="C15" s="22" t="s">
        <v>88</v>
      </c>
      <c r="D15" s="23" t="s">
        <v>92</v>
      </c>
      <c r="E15" s="23" t="s">
        <v>91</v>
      </c>
      <c r="F15" s="23" t="s">
        <v>90</v>
      </c>
      <c r="G15" s="23" t="s">
        <v>89</v>
      </c>
      <c r="H15" s="19"/>
      <c r="I15" s="171"/>
      <c r="J15" s="96"/>
      <c r="K15" s="171"/>
      <c r="L15" s="19"/>
      <c r="M15" s="23"/>
      <c r="N15" s="185"/>
      <c r="O15" s="98"/>
      <c r="P15" s="172"/>
      <c r="Q15" s="23"/>
      <c r="R15" s="19"/>
      <c r="S15" s="19"/>
      <c r="T15" s="96"/>
      <c r="U15" s="171"/>
      <c r="V15" s="19"/>
      <c r="W15" s="23"/>
      <c r="X15" s="23"/>
      <c r="Y15" s="98"/>
      <c r="Z15" s="24"/>
      <c r="AA15" s="23"/>
      <c r="AB15" s="19"/>
      <c r="AC15" s="19"/>
      <c r="AD15" s="96"/>
      <c r="AE15" s="6"/>
      <c r="AF15" s="19"/>
      <c r="AG15" s="23"/>
      <c r="AH15" s="23"/>
      <c r="AI15" s="98"/>
      <c r="AJ15" s="24"/>
      <c r="AK15" s="23"/>
      <c r="AL15" s="19"/>
      <c r="AM15" s="19"/>
      <c r="AN15" s="96"/>
      <c r="AO15" s="6"/>
      <c r="AP15" s="19"/>
      <c r="AQ15" s="23"/>
      <c r="AR15" s="23"/>
      <c r="AS15" s="98"/>
      <c r="AT15" s="24"/>
      <c r="AU15" s="23"/>
      <c r="AV15" s="19"/>
      <c r="AW15" s="19"/>
      <c r="AX15" s="96"/>
      <c r="AY15" s="6"/>
      <c r="AZ15" s="19"/>
      <c r="BA15" s="23"/>
      <c r="BB15" s="23"/>
      <c r="BC15" s="98"/>
      <c r="BD15" s="24"/>
      <c r="BE15" s="23"/>
      <c r="BF15" s="19"/>
      <c r="BG15" s="19"/>
      <c r="BH15" s="96"/>
      <c r="BI15" s="6"/>
      <c r="BJ15" s="19"/>
      <c r="BK15" s="23"/>
      <c r="BL15" s="23"/>
      <c r="BM15" s="98"/>
      <c r="BN15" s="24"/>
      <c r="BO15" s="23"/>
      <c r="BP15" s="19"/>
      <c r="BQ15" s="19"/>
      <c r="BR15" s="96"/>
      <c r="BS15" s="6"/>
      <c r="BT15" s="19"/>
      <c r="BU15" s="23"/>
      <c r="BV15" s="23"/>
      <c r="BW15" s="98"/>
      <c r="BX15" s="24"/>
      <c r="BY15" s="23"/>
      <c r="BZ15" s="19"/>
      <c r="CA15" s="19"/>
      <c r="CB15" s="96"/>
      <c r="CC15" s="6"/>
      <c r="CD15" s="19"/>
      <c r="CE15" s="23"/>
      <c r="CF15" s="23"/>
      <c r="CG15" s="98"/>
      <c r="CH15" s="24"/>
      <c r="CI15" s="23"/>
      <c r="CJ15" s="19"/>
      <c r="CK15" s="19"/>
      <c r="CL15" s="96"/>
      <c r="CM15" s="6"/>
      <c r="CN15" s="19"/>
      <c r="CO15" s="23"/>
      <c r="CP15" s="23"/>
      <c r="CQ15" s="98"/>
      <c r="CR15" s="24"/>
      <c r="CS15" s="23"/>
      <c r="CT15" s="19"/>
      <c r="CU15" s="19"/>
      <c r="CV15" s="96"/>
      <c r="CW15" s="6"/>
      <c r="CX15" s="19"/>
      <c r="CY15" s="23"/>
      <c r="CZ15" s="23"/>
      <c r="DA15" s="98"/>
      <c r="DB15" s="24"/>
      <c r="DC15" s="23"/>
      <c r="DD15" s="19"/>
      <c r="DE15" s="19"/>
      <c r="DF15" s="96"/>
      <c r="DG15" s="6"/>
      <c r="DH15" s="19"/>
      <c r="DI15" s="23"/>
      <c r="DJ15" s="23"/>
      <c r="DK15" s="98"/>
      <c r="DL15" s="24"/>
      <c r="DM15" s="23"/>
      <c r="DN15" s="19"/>
      <c r="DO15" s="19"/>
      <c r="DP15" s="96"/>
      <c r="DQ15" s="6"/>
      <c r="DR15" s="19"/>
      <c r="DS15" s="23"/>
      <c r="DT15" s="23"/>
      <c r="DU15" s="98"/>
      <c r="DV15" s="24"/>
      <c r="DW15" s="23"/>
      <c r="DX15" s="19"/>
      <c r="DY15" s="19"/>
      <c r="DZ15" s="96"/>
      <c r="EA15" s="6"/>
      <c r="EB15" s="19"/>
      <c r="EC15" s="23"/>
      <c r="ED15" s="23"/>
      <c r="EE15" s="98"/>
      <c r="EF15" s="24"/>
      <c r="EG15" s="23"/>
      <c r="EH15" s="19"/>
      <c r="EI15" s="19"/>
      <c r="EJ15" s="96"/>
      <c r="EK15" s="6"/>
      <c r="EL15" s="19"/>
      <c r="EM15" s="23"/>
      <c r="EN15" s="23"/>
      <c r="EO15" s="98"/>
      <c r="EP15" s="24"/>
      <c r="EQ15" s="23"/>
      <c r="ER15" s="19"/>
      <c r="ES15" s="19"/>
      <c r="ET15" s="96"/>
      <c r="EU15" s="6"/>
      <c r="EV15" s="19"/>
      <c r="EW15" s="23"/>
      <c r="EX15" s="23"/>
      <c r="EY15" s="98"/>
      <c r="EZ15" s="24"/>
      <c r="FA15" s="23"/>
      <c r="FB15" s="19"/>
      <c r="FC15" s="19"/>
      <c r="FD15" s="96"/>
      <c r="FE15" s="6"/>
      <c r="FF15" s="19"/>
      <c r="FG15" s="23"/>
      <c r="FH15" s="23"/>
      <c r="FI15" s="98"/>
      <c r="FJ15" s="24"/>
      <c r="FK15" s="23"/>
      <c r="FL15" s="19"/>
      <c r="FM15" s="19"/>
      <c r="FN15" s="96"/>
      <c r="FO15" s="6"/>
      <c r="FP15" s="19"/>
      <c r="FQ15" s="23"/>
      <c r="FR15" s="23"/>
      <c r="FS15" s="98"/>
      <c r="FT15" s="24"/>
      <c r="FU15" s="23"/>
      <c r="FV15" s="19"/>
      <c r="FW15" s="19"/>
      <c r="FX15" s="96"/>
      <c r="FY15" s="6"/>
      <c r="FZ15" s="19"/>
      <c r="GA15" s="110"/>
      <c r="GB15" s="110"/>
      <c r="GC15" s="110"/>
      <c r="GD15" s="111"/>
      <c r="GE15" s="110"/>
      <c r="GF15" s="110"/>
      <c r="GG15" s="110"/>
      <c r="GH15" s="110"/>
      <c r="GI15" s="111"/>
      <c r="GJ15" s="110"/>
      <c r="GK15" s="110"/>
      <c r="GL15" s="110"/>
      <c r="GM15" s="110"/>
      <c r="GN15" s="111"/>
      <c r="GO15" s="110"/>
      <c r="GP15" s="110"/>
      <c r="GQ15" s="110"/>
      <c r="GR15" s="110"/>
      <c r="GS15" s="111"/>
      <c r="GT15" s="110"/>
      <c r="GU15" s="110"/>
      <c r="GV15" s="110"/>
      <c r="GW15" s="110"/>
      <c r="GX15" s="111"/>
      <c r="GY15" s="110"/>
      <c r="GZ15" s="110"/>
      <c r="HA15" s="110"/>
      <c r="HB15" s="110"/>
      <c r="HC15" s="111"/>
      <c r="HD15" s="110"/>
      <c r="HE15" s="110"/>
      <c r="HF15" s="110"/>
      <c r="HG15" s="110"/>
      <c r="HH15" s="111"/>
      <c r="HI15" s="110"/>
      <c r="HJ15" s="110"/>
      <c r="HK15" s="110"/>
      <c r="HL15" s="110"/>
      <c r="HM15" s="111"/>
      <c r="HN15" s="110"/>
      <c r="HO15" s="110"/>
      <c r="HP15" s="110"/>
      <c r="HQ15" s="110"/>
      <c r="HR15" s="111"/>
      <c r="HS15" s="110"/>
      <c r="HT15" s="110"/>
      <c r="HU15" s="110"/>
      <c r="HV15" s="110"/>
      <c r="HW15" s="111"/>
      <c r="HX15" s="110"/>
      <c r="HY15" s="110"/>
      <c r="HZ15" s="110"/>
      <c r="IA15" s="110"/>
      <c r="IB15" s="111"/>
      <c r="IC15" s="110"/>
      <c r="ID15" s="110"/>
      <c r="IE15" s="110"/>
      <c r="IF15" s="110"/>
      <c r="IG15" s="111"/>
      <c r="IH15" s="110"/>
      <c r="II15" s="110"/>
      <c r="IJ15" s="110"/>
      <c r="IK15" s="110"/>
      <c r="IL15" s="111"/>
      <c r="IM15" s="110"/>
      <c r="IN15" s="110"/>
      <c r="IO15" s="110"/>
      <c r="IP15" s="110"/>
      <c r="IQ15" s="111"/>
      <c r="IR15" s="110"/>
      <c r="IS15" s="110"/>
      <c r="IT15" s="110"/>
      <c r="IU15" s="110"/>
      <c r="IV15" s="111"/>
      <c r="IW15" s="110"/>
    </row>
    <row r="16" spans="1:263" s="34" customFormat="1" ht="57" customHeight="1" thickBot="1">
      <c r="B16" s="31" t="s">
        <v>94</v>
      </c>
      <c r="C16" s="32"/>
      <c r="D16" s="33"/>
      <c r="E16" s="33"/>
      <c r="F16" s="33"/>
      <c r="G16" s="33"/>
      <c r="H16" s="33"/>
      <c r="I16" s="187"/>
      <c r="J16" s="97" t="str" cm="1">
        <f t="array" ref="J16">_xlfn.IFS(COUNTIF(J4:J15, "&gt;=3.5") &gt;= 3, 4,COUNTIF(J4:J15, "&gt;=3") &gt;= 2, 3,COUNTIF(J4:J15, "&gt;=2") &gt;= 2, 2, COUNTBLANK(J4:J15) = 12, "", "TRUE", 1)</f>
        <v/>
      </c>
      <c r="K16" s="95"/>
      <c r="L16" s="33" t="str">
        <f>IFERROR(AVERAGE(L4:L15), "")</f>
        <v/>
      </c>
      <c r="M16" s="33"/>
      <c r="O16" s="97" t="str" cm="1">
        <f t="array" ref="O16">_xlfn.IFS(COUNTIF(O4:O15, "&gt;=3.5") &gt;= 3, 4,COUNTIF(O4:O15, "&gt;=3") &gt;= 2, 3,COUNTIF(O4:O15, "&gt;=2") &gt;= 2, 2, COUNTBLANK(O4:O15) = 12, "", "TRUE", 1)</f>
        <v/>
      </c>
      <c r="P16" s="95"/>
      <c r="Q16" s="33" t="str">
        <f>IFERROR(AVERAGE(Q4:Q15), "")</f>
        <v/>
      </c>
      <c r="R16" s="33"/>
      <c r="T16" s="97" t="str" cm="1">
        <f t="array" ref="T16">_xlfn.IFS(COUNTIF(T4:T15, "&gt;=3.5") &gt;= 3, 4,COUNTIF(T4:T15, "&gt;=3") &gt;= 2, 3,COUNTIF(T4:T15, "&gt;=2") &gt;= 2, 2, COUNTBLANK(T4:T15) = 12, "", "TRUE", 1)</f>
        <v/>
      </c>
      <c r="U16" s="95"/>
      <c r="V16" s="33" t="str">
        <f>IFERROR(AVERAGE(V4:V15), "")</f>
        <v/>
      </c>
      <c r="W16" s="33"/>
      <c r="Y16" s="97" t="str" cm="1">
        <f t="array" ref="Y16">_xlfn.IFS(COUNTIF(Y4:Y15, "&gt;=3.5") &gt;= 3, 4,COUNTIF(Y4:Y15, "&gt;=3") &gt;= 2, 3,COUNTIF(Y4:Y15, "&gt;=2") &gt;= 2, 2, COUNTBLANK(Y4:Y15) = 12, "", "TRUE", 1)</f>
        <v/>
      </c>
      <c r="Z16" s="95"/>
      <c r="AA16" s="33" t="str">
        <f>IFERROR(AVERAGE(AA4:AA15), "")</f>
        <v/>
      </c>
      <c r="AB16" s="33"/>
      <c r="AD16" s="97" t="str" cm="1">
        <f t="array" ref="AD16">_xlfn.IFS(COUNTIF(AD4:AD15, "&gt;=3.5") &gt;= 3, 4,COUNTIF(AD4:AD15, "&gt;=3") &gt;= 2, 3,COUNTIF(AD4:AD15, "&gt;=2") &gt;= 2, 2, COUNTBLANK(AD4:AD15) = 12, "", "TRUE", 1)</f>
        <v/>
      </c>
      <c r="AE16" s="95"/>
      <c r="AF16" s="33" t="str">
        <f>IFERROR(AVERAGE(AF4:AF15), "")</f>
        <v/>
      </c>
      <c r="AG16" s="33"/>
      <c r="AI16" s="97" t="str" cm="1">
        <f t="array" ref="AI16">_xlfn.IFS(COUNTIF(AI4:AI15, "&gt;=3.5") &gt;= 3, 4,COUNTIF(AI4:AI15, "&gt;=3") &gt;= 2, 3,COUNTIF(AI4:AI15, "&gt;=2") &gt;= 2, 2, COUNTBLANK(AI4:AI15) = 12, "", "TRUE", 1)</f>
        <v/>
      </c>
      <c r="AJ16" s="95"/>
      <c r="AK16" s="33" t="str">
        <f>IFERROR(AVERAGE(AK4:AK15), "")</f>
        <v/>
      </c>
      <c r="AL16" s="33"/>
      <c r="AN16" s="97" t="str" cm="1">
        <f t="array" ref="AN16">_xlfn.IFS(COUNTIF(AN4:AN15, "&gt;=3.5") &gt;= 3, 4,COUNTIF(AN4:AN15, "&gt;=3") &gt;= 2, 3,COUNTIF(AN4:AN15, "&gt;=2") &gt;= 2, 2, COUNTBLANK(AN4:AN15) = 12, "", "TRUE", 1)</f>
        <v/>
      </c>
      <c r="AO16" s="95"/>
      <c r="AP16" s="33" t="str">
        <f>IFERROR(AVERAGE(AP4:AP15), "")</f>
        <v/>
      </c>
      <c r="AQ16" s="33"/>
      <c r="AS16" s="97" t="str" cm="1">
        <f t="array" ref="AS16">_xlfn.IFS(COUNTIF(AS4:AS15, "&gt;=3.5") &gt;= 3, 4,COUNTIF(AS4:AS15, "&gt;=3") &gt;= 2, 3,COUNTIF(AS4:AS15, "&gt;=2") &gt;= 2, 2, COUNTBLANK(AS4:AS15) = 12, "", "TRUE", 1)</f>
        <v/>
      </c>
      <c r="AT16" s="95"/>
      <c r="AU16" s="33" t="str">
        <f>IFERROR(AVERAGE(AU4:AU15), "")</f>
        <v/>
      </c>
      <c r="AV16" s="33"/>
      <c r="AX16" s="97" t="str" cm="1">
        <f t="array" ref="AX16">_xlfn.IFS(COUNTIF(AX4:AX15, "&gt;=3.5") &gt;= 3, 4,COUNTIF(AX4:AX15, "&gt;=3") &gt;= 2, 3,COUNTIF(AX4:AX15, "&gt;=2") &gt;= 2, 2, COUNTBLANK(AX4:AX15) = 12, "", "TRUE", 1)</f>
        <v/>
      </c>
      <c r="AY16" s="95"/>
      <c r="AZ16" s="33" t="str">
        <f>IFERROR(AVERAGE(AZ4:AZ15), "")</f>
        <v/>
      </c>
      <c r="BA16" s="33"/>
      <c r="BC16" s="97" t="str" cm="1">
        <f t="array" ref="BC16">_xlfn.IFS(COUNTIF(BC4:BC15, "&gt;=3.5") &gt;= 3, 4,COUNTIF(BC4:BC15, "&gt;=3") &gt;= 2, 3,COUNTIF(BC4:BC15, "&gt;=2") &gt;= 2, 2, COUNTBLANK(BC4:BC15) = 12, "", "TRUE", 1)</f>
        <v/>
      </c>
      <c r="BD16" s="95"/>
      <c r="BE16" s="33" t="str">
        <f>IFERROR(AVERAGE(BE4:BE15), "")</f>
        <v/>
      </c>
      <c r="BF16" s="33"/>
      <c r="BH16" s="97" t="str" cm="1">
        <f t="array" ref="BH16">_xlfn.IFS(COUNTIF(BH4:BH15, "&gt;=3.5") &gt;= 3, 4,COUNTIF(BH4:BH15, "&gt;=3") &gt;= 2, 3,COUNTIF(BH4:BH15, "&gt;=2") &gt;= 2, 2, COUNTBLANK(BH4:BH15) = 12, "", "TRUE", 1)</f>
        <v/>
      </c>
      <c r="BI16" s="95"/>
      <c r="BJ16" s="33" t="str">
        <f>IFERROR(AVERAGE(BJ4:BJ15), "")</f>
        <v/>
      </c>
      <c r="BK16" s="33"/>
      <c r="BM16" s="97" t="str" cm="1">
        <f t="array" ref="BM16">_xlfn.IFS(COUNTIF(BM4:BM15, "&gt;=3.5") &gt;= 3, 4,COUNTIF(BM4:BM15, "&gt;=3") &gt;= 2, 3,COUNTIF(BM4:BM15, "&gt;=2") &gt;= 2, 2, COUNTBLANK(BM4:BM15) = 12, "", "TRUE", 1)</f>
        <v/>
      </c>
      <c r="BN16" s="95"/>
      <c r="BO16" s="33" t="str">
        <f>IFERROR(AVERAGE(BO4:BO15), "")</f>
        <v/>
      </c>
      <c r="BP16" s="33"/>
      <c r="BR16" s="97" t="str" cm="1">
        <f t="array" ref="BR16">_xlfn.IFS(COUNTIF(BR4:BR15, "&gt;=3.5") &gt;= 3, 4,COUNTIF(BR4:BR15, "&gt;=3") &gt;= 2, 3,COUNTIF(BR4:BR15, "&gt;=2") &gt;= 2, 2, COUNTBLANK(BR4:BR15) = 12, "", "TRUE", 1)</f>
        <v/>
      </c>
      <c r="BS16" s="95"/>
      <c r="BT16" s="33" t="str">
        <f>IFERROR(AVERAGE(BT4:BT15), "")</f>
        <v/>
      </c>
      <c r="BU16" s="33"/>
      <c r="BW16" s="97" t="str" cm="1">
        <f t="array" ref="BW16">_xlfn.IFS(COUNTIF(BW4:BW15, "&gt;=3.5") &gt;= 3, 4,COUNTIF(BW4:BW15, "&gt;=3") &gt;= 2, 3,COUNTIF(BW4:BW15, "&gt;=2") &gt;= 2, 2, COUNTBLANK(BW4:BW15) = 12, "", "TRUE", 1)</f>
        <v/>
      </c>
      <c r="BX16" s="95"/>
      <c r="BY16" s="33" t="str">
        <f>IFERROR(AVERAGE(BY4:BY15), "")</f>
        <v/>
      </c>
      <c r="BZ16" s="33"/>
      <c r="CB16" s="97" t="str" cm="1">
        <f t="array" ref="CB16">_xlfn.IFS(COUNTIF(CB4:CB15, "&gt;=3.5") &gt;= 3, 4,COUNTIF(CB4:CB15, "&gt;=3") &gt;= 2, 3,COUNTIF(CB4:CB15, "&gt;=2") &gt;= 2, 2, COUNTBLANK(CB4:CB15) = 12, "", "TRUE", 1)</f>
        <v/>
      </c>
      <c r="CC16" s="95"/>
      <c r="CD16" s="33" t="str">
        <f>IFERROR(AVERAGE(CD4:CD15), "")</f>
        <v/>
      </c>
      <c r="CE16" s="33"/>
      <c r="CG16" s="97" t="str" cm="1">
        <f t="array" ref="CG16">_xlfn.IFS(COUNTIF(CG4:CG15, "&gt;=3.5") &gt;= 3, 4,COUNTIF(CG4:CG15, "&gt;=3") &gt;= 2, 3,COUNTIF(CG4:CG15, "&gt;=2") &gt;= 2, 2, COUNTBLANK(CG4:CG15) = 12, "", "TRUE", 1)</f>
        <v/>
      </c>
      <c r="CH16" s="95"/>
      <c r="CI16" s="33" t="str">
        <f>IFERROR(AVERAGE(CI4:CI15), "")</f>
        <v/>
      </c>
      <c r="CJ16" s="33"/>
      <c r="CL16" s="97" t="str" cm="1">
        <f t="array" ref="CL16">_xlfn.IFS(COUNTIF(CL4:CL15, "&gt;=3.5") &gt;= 3, 4,COUNTIF(CL4:CL15, "&gt;=3") &gt;= 2, 3,COUNTIF(CL4:CL15, "&gt;=2") &gt;= 2, 2, COUNTBLANK(CL4:CL15) = 12, "", "TRUE", 1)</f>
        <v/>
      </c>
      <c r="CM16" s="95"/>
      <c r="CN16" s="33" t="str">
        <f>IFERROR(AVERAGE(CN4:CN15), "")</f>
        <v/>
      </c>
      <c r="CO16" s="33"/>
      <c r="CQ16" s="97" t="str" cm="1">
        <f t="array" ref="CQ16">_xlfn.IFS(COUNTIF(CQ4:CQ15, "&gt;=3.5") &gt;= 3, 4,COUNTIF(CQ4:CQ15, "&gt;=3") &gt;= 2, 3,COUNTIF(CQ4:CQ15, "&gt;=2") &gt;= 2, 2, COUNTBLANK(CQ4:CQ15) = 12, "", "TRUE", 1)</f>
        <v/>
      </c>
      <c r="CR16" s="95"/>
      <c r="CS16" s="33" t="str">
        <f>IFERROR(AVERAGE(CS4:CS15), "")</f>
        <v/>
      </c>
      <c r="CT16" s="33"/>
      <c r="CV16" s="97" t="str" cm="1">
        <f t="array" ref="CV16">_xlfn.IFS(COUNTIF(CV4:CV15, "&gt;=3.5") &gt;= 3, 4,COUNTIF(CV4:CV15, "&gt;=3") &gt;= 2, 3,COUNTIF(CV4:CV15, "&gt;=2") &gt;= 2, 2, COUNTBLANK(CV4:CV15) = 12, "", "TRUE", 1)</f>
        <v/>
      </c>
      <c r="CW16" s="95"/>
      <c r="CX16" s="33" t="str">
        <f>IFERROR(AVERAGE(CX4:CX15), "")</f>
        <v/>
      </c>
      <c r="CY16" s="33"/>
      <c r="DA16" s="97" t="str" cm="1">
        <f t="array" ref="DA16">_xlfn.IFS(COUNTIF(DA4:DA15, "&gt;=3.5") &gt;= 3, 4,COUNTIF(DA4:DA15, "&gt;=3") &gt;= 2, 3,COUNTIF(DA4:DA15, "&gt;=2") &gt;= 2, 2, COUNTBLANK(DA4:DA15) = 12, "", "TRUE", 1)</f>
        <v/>
      </c>
      <c r="DB16" s="95"/>
      <c r="DC16" s="33" t="str">
        <f>IFERROR(AVERAGE(DC4:DC15), "")</f>
        <v/>
      </c>
      <c r="DD16" s="33"/>
      <c r="DF16" s="97" t="str" cm="1">
        <f t="array" ref="DF16">_xlfn.IFS(COUNTIF(DF4:DF15, "&gt;=3.5") &gt;= 3, 4,COUNTIF(DF4:DF15, "&gt;=3") &gt;= 2, 3,COUNTIF(DF4:DF15, "&gt;=2") &gt;= 2, 2, COUNTBLANK(DF4:DF15) = 12, "", "TRUE", 1)</f>
        <v/>
      </c>
      <c r="DG16" s="95"/>
      <c r="DH16" s="33" t="str">
        <f>IFERROR(AVERAGE(DH4:DH15), "")</f>
        <v/>
      </c>
      <c r="DI16" s="33"/>
      <c r="DK16" s="97" t="str" cm="1">
        <f t="array" ref="DK16">_xlfn.IFS(COUNTIF(DK4:DK15, "&gt;=3.5") &gt;= 3, 4,COUNTIF(DK4:DK15, "&gt;=3") &gt;= 2, 3,COUNTIF(DK4:DK15, "&gt;=2") &gt;= 2, 2, COUNTBLANK(DK4:DK15) = 12, "", "TRUE", 1)</f>
        <v/>
      </c>
      <c r="DL16" s="95"/>
      <c r="DM16" s="33" t="str">
        <f>IFERROR(AVERAGE(DM4:DM15), "")</f>
        <v/>
      </c>
      <c r="DN16" s="33"/>
      <c r="DP16" s="97" t="str" cm="1">
        <f t="array" ref="DP16">_xlfn.IFS(COUNTIF(DP4:DP15, "&gt;=3.5") &gt;= 3, 4,COUNTIF(DP4:DP15, "&gt;=3") &gt;= 2, 3,COUNTIF(DP4:DP15, "&gt;=2") &gt;= 2, 2, COUNTBLANK(DP4:DP15) = 12, "", "TRUE", 1)</f>
        <v/>
      </c>
      <c r="DQ16" s="95"/>
      <c r="DR16" s="33" t="str">
        <f>IFERROR(AVERAGE(DR4:DR15), "")</f>
        <v/>
      </c>
      <c r="DS16" s="33"/>
      <c r="DU16" s="97" t="str" cm="1">
        <f t="array" ref="DU16">_xlfn.IFS(COUNTIF(DU4:DU15, "&gt;=3.5") &gt;= 3, 4,COUNTIF(DU4:DU15, "&gt;=3") &gt;= 2, 3,COUNTIF(DU4:DU15, "&gt;=2") &gt;= 2, 2, COUNTBLANK(DU4:DU15) = 12, "", "TRUE", 1)</f>
        <v/>
      </c>
      <c r="DV16" s="95"/>
      <c r="DW16" s="33" t="str">
        <f>IFERROR(AVERAGE(DW4:DW15), "")</f>
        <v/>
      </c>
      <c r="DX16" s="33"/>
      <c r="DZ16" s="97" t="str" cm="1">
        <f t="array" ref="DZ16">_xlfn.IFS(COUNTIF(DZ4:DZ15, "&gt;=3.5") &gt;= 3, 4,COUNTIF(DZ4:DZ15, "&gt;=3") &gt;= 2, 3,COUNTIF(DZ4:DZ15, "&gt;=2") &gt;= 2, 2, COUNTBLANK(DZ4:DZ15) = 12, "", "TRUE", 1)</f>
        <v/>
      </c>
      <c r="EA16" s="95"/>
      <c r="EB16" s="33" t="str">
        <f>IFERROR(AVERAGE(EB4:EB15), "")</f>
        <v/>
      </c>
      <c r="EC16" s="33"/>
      <c r="EE16" s="97" t="str" cm="1">
        <f t="array" ref="EE16">_xlfn.IFS(COUNTIF(EE4:EE15, "&gt;=3.5") &gt;= 3, 4,COUNTIF(EE4:EE15, "&gt;=3") &gt;= 2, 3,COUNTIF(EE4:EE15, "&gt;=2") &gt;= 2, 2, COUNTBLANK(EE4:EE15) = 12, "", "TRUE", 1)</f>
        <v/>
      </c>
      <c r="EF16" s="95"/>
      <c r="EG16" s="33" t="str">
        <f>IFERROR(AVERAGE(EG4:EG15), "")</f>
        <v/>
      </c>
      <c r="EH16" s="33"/>
      <c r="EJ16" s="97" t="str" cm="1">
        <f t="array" ref="EJ16">_xlfn.IFS(COUNTIF(EJ4:EJ15, "&gt;=3.5") &gt;= 3, 4,COUNTIF(EJ4:EJ15, "&gt;=3") &gt;= 2, 3,COUNTIF(EJ4:EJ15, "&gt;=2") &gt;= 2, 2, COUNTBLANK(EJ4:EJ15) = 12, "", "TRUE", 1)</f>
        <v/>
      </c>
      <c r="EK16" s="95"/>
      <c r="EL16" s="33" t="str">
        <f>IFERROR(AVERAGE(EL4:EL15), "")</f>
        <v/>
      </c>
      <c r="EM16" s="33"/>
      <c r="EO16" s="97" t="str" cm="1">
        <f t="array" ref="EO16">_xlfn.IFS(COUNTIF(EO4:EO15, "&gt;=3.5") &gt;= 3, 4,COUNTIF(EO4:EO15, "&gt;=3") &gt;= 2, 3,COUNTIF(EO4:EO15, "&gt;=2") &gt;= 2, 2, COUNTBLANK(EO4:EO15) = 12, "", "TRUE", 1)</f>
        <v/>
      </c>
      <c r="EP16" s="95"/>
      <c r="EQ16" s="33" t="str">
        <f>IFERROR(AVERAGE(EQ4:EQ15), "")</f>
        <v/>
      </c>
      <c r="ER16" s="33"/>
      <c r="ET16" s="97" t="str" cm="1">
        <f t="array" ref="ET16">_xlfn.IFS(COUNTIF(ET4:ET15, "&gt;=3.5") &gt;= 3, 4,COUNTIF(ET4:ET15, "&gt;=3") &gt;= 2, 3,COUNTIF(ET4:ET15, "&gt;=2") &gt;= 2, 2, COUNTBLANK(ET4:ET15) = 12, "", "TRUE", 1)</f>
        <v/>
      </c>
      <c r="EU16" s="95"/>
      <c r="EV16" s="33" t="str">
        <f>IFERROR(AVERAGE(EV4:EV15), "")</f>
        <v/>
      </c>
      <c r="EW16" s="33"/>
      <c r="EY16" s="97" t="str" cm="1">
        <f t="array" ref="EY16">_xlfn.IFS(COUNTIF(EY4:EY15, "&gt;=3.5") &gt;= 3, 4,COUNTIF(EY4:EY15, "&gt;=3") &gt;= 2, 3,COUNTIF(EY4:EY15, "&gt;=2") &gt;= 2, 2, COUNTBLANK(EY4:EY15) = 12, "", "TRUE", 1)</f>
        <v/>
      </c>
      <c r="EZ16" s="95"/>
      <c r="FA16" s="33" t="str">
        <f>IFERROR(AVERAGE(FA4:FA15), "")</f>
        <v/>
      </c>
      <c r="FB16" s="33"/>
      <c r="FD16" s="97" t="str" cm="1">
        <f t="array" ref="FD16">_xlfn.IFS(COUNTIF(FD4:FD15, "&gt;=3.5") &gt;= 3, 4,COUNTIF(FD4:FD15, "&gt;=3") &gt;= 2, 3,COUNTIF(FD4:FD15, "&gt;=2") &gt;= 2, 2, COUNTBLANK(FD4:FD15) = 12, "", "TRUE", 1)</f>
        <v/>
      </c>
      <c r="FE16" s="95"/>
      <c r="FF16" s="33" t="str">
        <f>IFERROR(AVERAGE(FF4:FF15), "")</f>
        <v/>
      </c>
      <c r="FG16" s="33"/>
      <c r="FI16" s="97" t="str" cm="1">
        <f t="array" ref="FI16">_xlfn.IFS(COUNTIF(FI4:FI15, "&gt;=3.5") &gt;= 3, 4,COUNTIF(FI4:FI15, "&gt;=3") &gt;= 2, 3,COUNTIF(FI4:FI15, "&gt;=2") &gt;= 2, 2, COUNTBLANK(FI4:FI15) = 12, "", "TRUE", 1)</f>
        <v/>
      </c>
      <c r="FJ16" s="95"/>
      <c r="FK16" s="33" t="str">
        <f>IFERROR(AVERAGE(FK4:FK15), "")</f>
        <v/>
      </c>
      <c r="FL16" s="33"/>
      <c r="FN16" s="97" t="str" cm="1">
        <f t="array" ref="FN16">_xlfn.IFS(COUNTIF(FN4:FN15, "&gt;=3.5") &gt;= 3, 4,COUNTIF(FN4:FN15, "&gt;=3") &gt;= 2, 3,COUNTIF(FN4:FN15, "&gt;=2") &gt;= 2, 2, COUNTBLANK(FN4:FN15) = 12, "", "TRUE", 1)</f>
        <v/>
      </c>
      <c r="FO16" s="95"/>
      <c r="FP16" s="33" t="str">
        <f>IFERROR(AVERAGE(FP4:FP15), "")</f>
        <v/>
      </c>
      <c r="FQ16" s="33"/>
      <c r="FS16" s="97" t="str" cm="1">
        <f t="array" ref="FS16">_xlfn.IFS(COUNTIF(FS4:FS15, "&gt;=3.5") &gt;= 3, 4,COUNTIF(FS4:FS15, "&gt;=3") &gt;= 2, 3,COUNTIF(FS4:FS15, "&gt;=2") &gt;= 2, 2, COUNTBLANK(FS4:FS15) = 12, "", "TRUE", 1)</f>
        <v/>
      </c>
      <c r="FT16" s="95"/>
      <c r="FU16" s="33" t="str">
        <f>IFERROR(AVERAGE(FU4:FU15), "")</f>
        <v/>
      </c>
      <c r="FV16" s="33"/>
      <c r="FX16" s="97" t="str" cm="1">
        <f t="array" ref="FX16">_xlfn.IFS(COUNTIF(FX4:FX15, "&gt;=3.5") &gt;= 3, 4,COUNTIF(FX4:FX15, "&gt;=3") &gt;= 2, 3,COUNTIF(FX4:FX15, "&gt;=2") &gt;= 2, 2, COUNTBLANK(FX4:FX15) = 12, "", "TRUE", 1)</f>
        <v/>
      </c>
      <c r="FY16" s="95"/>
      <c r="FZ16" s="33" t="str">
        <f>IFERROR(AVERAGE(FZ4:FZ15), "")</f>
        <v/>
      </c>
      <c r="GA16" s="110"/>
      <c r="GB16" s="113"/>
      <c r="GC16" s="114"/>
      <c r="GD16" s="115"/>
      <c r="GE16" s="110"/>
      <c r="GF16" s="110"/>
      <c r="GG16" s="113"/>
      <c r="GH16" s="114"/>
      <c r="GI16" s="115"/>
      <c r="GJ16" s="110"/>
      <c r="GK16" s="110"/>
      <c r="GL16" s="113"/>
      <c r="GM16" s="114"/>
      <c r="GN16" s="115"/>
      <c r="GO16" s="110"/>
      <c r="GP16" s="110"/>
      <c r="GQ16" s="113"/>
      <c r="GR16" s="114"/>
      <c r="GS16" s="115"/>
      <c r="GT16" s="110"/>
      <c r="GU16" s="110"/>
      <c r="GV16" s="113"/>
      <c r="GW16" s="114"/>
      <c r="GX16" s="115"/>
      <c r="GY16" s="110"/>
      <c r="GZ16" s="110"/>
      <c r="HA16" s="113"/>
      <c r="HB16" s="114"/>
      <c r="HC16" s="115"/>
      <c r="HD16" s="110"/>
      <c r="HE16" s="110"/>
      <c r="HF16" s="113"/>
      <c r="HG16" s="114"/>
      <c r="HH16" s="115"/>
      <c r="HI16" s="110"/>
      <c r="HJ16" s="110"/>
      <c r="HK16" s="113"/>
      <c r="HL16" s="114"/>
      <c r="HM16" s="115"/>
      <c r="HN16" s="110"/>
      <c r="HO16" s="110"/>
      <c r="HP16" s="113"/>
      <c r="HQ16" s="114"/>
      <c r="HR16" s="115"/>
      <c r="HS16" s="110"/>
      <c r="HT16" s="110"/>
      <c r="HU16" s="113"/>
      <c r="HV16" s="114"/>
      <c r="HW16" s="115"/>
      <c r="HX16" s="110"/>
      <c r="HY16" s="110"/>
      <c r="HZ16" s="113"/>
      <c r="IA16" s="114"/>
      <c r="IB16" s="115"/>
      <c r="IC16" s="110"/>
      <c r="ID16" s="110"/>
      <c r="IE16" s="113"/>
      <c r="IF16" s="114"/>
      <c r="IG16" s="115"/>
      <c r="IH16" s="110"/>
      <c r="II16" s="110"/>
      <c r="IJ16" s="113"/>
      <c r="IK16" s="114"/>
      <c r="IL16" s="115"/>
      <c r="IM16" s="110"/>
      <c r="IN16" s="110"/>
      <c r="IO16" s="113"/>
      <c r="IP16" s="114"/>
      <c r="IQ16" s="115"/>
      <c r="IR16" s="110"/>
      <c r="IS16" s="110"/>
      <c r="IT16" s="113"/>
      <c r="IU16" s="114"/>
      <c r="IV16" s="115"/>
      <c r="IW16" s="110"/>
    </row>
    <row r="17" spans="1:257" ht="69.95" customHeight="1">
      <c r="A17" s="174" t="s">
        <v>463</v>
      </c>
      <c r="B17" s="46" t="s">
        <v>95</v>
      </c>
      <c r="C17" s="24" t="s">
        <v>471</v>
      </c>
      <c r="D17" s="40" t="s">
        <v>37</v>
      </c>
      <c r="E17" s="40" t="s">
        <v>9</v>
      </c>
      <c r="F17" s="40" t="s">
        <v>10</v>
      </c>
      <c r="G17" s="40" t="s">
        <v>11</v>
      </c>
      <c r="H17" s="35" t="s">
        <v>3</v>
      </c>
      <c r="I17" s="35" t="s">
        <v>4</v>
      </c>
      <c r="J17" s="35"/>
      <c r="K17" s="35"/>
      <c r="L17" s="35" t="s">
        <v>1</v>
      </c>
      <c r="M17" s="35" t="s">
        <v>3</v>
      </c>
      <c r="N17" s="35" t="s">
        <v>4</v>
      </c>
      <c r="O17" s="35" t="s">
        <v>0</v>
      </c>
      <c r="P17" s="35"/>
      <c r="Q17" s="35" t="s">
        <v>1</v>
      </c>
      <c r="R17" s="35" t="s">
        <v>3</v>
      </c>
      <c r="S17" s="35" t="s">
        <v>4</v>
      </c>
      <c r="T17" s="35" t="s">
        <v>0</v>
      </c>
      <c r="U17" s="35"/>
      <c r="V17" s="35" t="s">
        <v>1</v>
      </c>
      <c r="W17" s="35" t="s">
        <v>3</v>
      </c>
      <c r="X17" s="35" t="s">
        <v>4</v>
      </c>
      <c r="Y17" s="35" t="s">
        <v>0</v>
      </c>
      <c r="Z17" s="35" t="s">
        <v>122</v>
      </c>
      <c r="AA17" s="35" t="s">
        <v>1</v>
      </c>
      <c r="AB17" s="35" t="s">
        <v>3</v>
      </c>
      <c r="AC17" s="35" t="s">
        <v>4</v>
      </c>
      <c r="AD17" s="35" t="s">
        <v>0</v>
      </c>
      <c r="AE17" s="35" t="s">
        <v>122</v>
      </c>
      <c r="AF17" s="35" t="s">
        <v>1</v>
      </c>
      <c r="AG17" s="35" t="s">
        <v>3</v>
      </c>
      <c r="AH17" s="35" t="s">
        <v>4</v>
      </c>
      <c r="AI17" s="35" t="s">
        <v>0</v>
      </c>
      <c r="AJ17" s="35" t="s">
        <v>122</v>
      </c>
      <c r="AK17" s="35" t="s">
        <v>1</v>
      </c>
      <c r="AL17" s="35" t="s">
        <v>3</v>
      </c>
      <c r="AM17" s="35" t="s">
        <v>4</v>
      </c>
      <c r="AN17" s="35" t="s">
        <v>0</v>
      </c>
      <c r="AO17" s="35" t="s">
        <v>122</v>
      </c>
      <c r="AP17" s="35" t="s">
        <v>1</v>
      </c>
      <c r="AQ17" s="35" t="s">
        <v>3</v>
      </c>
      <c r="AR17" s="35" t="s">
        <v>4</v>
      </c>
      <c r="AS17" s="35" t="s">
        <v>0</v>
      </c>
      <c r="AT17" s="35" t="s">
        <v>122</v>
      </c>
      <c r="AU17" s="35" t="s">
        <v>1</v>
      </c>
      <c r="AV17" s="35" t="s">
        <v>3</v>
      </c>
      <c r="AW17" s="35" t="s">
        <v>4</v>
      </c>
      <c r="AX17" s="35" t="s">
        <v>0</v>
      </c>
      <c r="AY17" s="35" t="s">
        <v>122</v>
      </c>
      <c r="AZ17" s="35" t="s">
        <v>1</v>
      </c>
      <c r="BA17" s="35" t="s">
        <v>3</v>
      </c>
      <c r="BB17" s="35" t="s">
        <v>4</v>
      </c>
      <c r="BC17" s="35" t="s">
        <v>0</v>
      </c>
      <c r="BD17" s="35" t="s">
        <v>122</v>
      </c>
      <c r="BE17" s="35" t="s">
        <v>1</v>
      </c>
      <c r="BF17" s="35" t="s">
        <v>3</v>
      </c>
      <c r="BG17" s="35" t="s">
        <v>4</v>
      </c>
      <c r="BH17" s="35" t="s">
        <v>0</v>
      </c>
      <c r="BI17" s="35" t="s">
        <v>122</v>
      </c>
      <c r="BJ17" s="35" t="s">
        <v>1</v>
      </c>
      <c r="BK17" s="35" t="s">
        <v>3</v>
      </c>
      <c r="BL17" s="35" t="s">
        <v>4</v>
      </c>
      <c r="BM17" s="35" t="s">
        <v>0</v>
      </c>
      <c r="BN17" s="35" t="s">
        <v>122</v>
      </c>
      <c r="BO17" s="35" t="s">
        <v>1</v>
      </c>
      <c r="BP17" s="35" t="s">
        <v>3</v>
      </c>
      <c r="BQ17" s="35" t="s">
        <v>4</v>
      </c>
      <c r="BR17" s="35" t="s">
        <v>0</v>
      </c>
      <c r="BS17" s="35" t="s">
        <v>122</v>
      </c>
      <c r="BT17" s="35" t="s">
        <v>1</v>
      </c>
      <c r="BU17" s="35" t="s">
        <v>3</v>
      </c>
      <c r="BV17" s="35" t="s">
        <v>4</v>
      </c>
      <c r="BW17" s="35" t="s">
        <v>0</v>
      </c>
      <c r="BX17" s="35" t="s">
        <v>122</v>
      </c>
      <c r="BY17" s="35" t="s">
        <v>1</v>
      </c>
      <c r="BZ17" s="35" t="s">
        <v>3</v>
      </c>
      <c r="CA17" s="35" t="s">
        <v>4</v>
      </c>
      <c r="CB17" s="35" t="s">
        <v>0</v>
      </c>
      <c r="CC17" s="35" t="s">
        <v>122</v>
      </c>
      <c r="CD17" s="35" t="s">
        <v>1</v>
      </c>
      <c r="CE17" s="35" t="s">
        <v>3</v>
      </c>
      <c r="CF17" s="35" t="s">
        <v>4</v>
      </c>
      <c r="CG17" s="35" t="s">
        <v>0</v>
      </c>
      <c r="CH17" s="35" t="s">
        <v>122</v>
      </c>
      <c r="CI17" s="35" t="s">
        <v>1</v>
      </c>
      <c r="CJ17" s="35" t="s">
        <v>3</v>
      </c>
      <c r="CK17" s="35" t="s">
        <v>4</v>
      </c>
      <c r="CL17" s="35" t="s">
        <v>0</v>
      </c>
      <c r="CM17" s="35" t="s">
        <v>122</v>
      </c>
      <c r="CN17" s="35" t="s">
        <v>1</v>
      </c>
      <c r="CO17" s="35" t="s">
        <v>3</v>
      </c>
      <c r="CP17" s="35" t="s">
        <v>4</v>
      </c>
      <c r="CQ17" s="35" t="s">
        <v>0</v>
      </c>
      <c r="CR17" s="35" t="s">
        <v>122</v>
      </c>
      <c r="CS17" s="35" t="s">
        <v>1</v>
      </c>
      <c r="CT17" s="35" t="s">
        <v>3</v>
      </c>
      <c r="CU17" s="35" t="s">
        <v>4</v>
      </c>
      <c r="CV17" s="35" t="s">
        <v>0</v>
      </c>
      <c r="CW17" s="35" t="s">
        <v>122</v>
      </c>
      <c r="CX17" s="35" t="s">
        <v>1</v>
      </c>
      <c r="CY17" s="35" t="s">
        <v>3</v>
      </c>
      <c r="CZ17" s="35" t="s">
        <v>4</v>
      </c>
      <c r="DA17" s="35" t="s">
        <v>0</v>
      </c>
      <c r="DB17" s="35" t="s">
        <v>122</v>
      </c>
      <c r="DC17" s="35" t="s">
        <v>1</v>
      </c>
      <c r="DD17" s="35" t="s">
        <v>3</v>
      </c>
      <c r="DE17" s="35" t="s">
        <v>4</v>
      </c>
      <c r="DF17" s="35" t="s">
        <v>0</v>
      </c>
      <c r="DG17" s="35" t="s">
        <v>122</v>
      </c>
      <c r="DH17" s="35" t="s">
        <v>1</v>
      </c>
      <c r="DI17" s="35" t="s">
        <v>3</v>
      </c>
      <c r="DJ17" s="35" t="s">
        <v>4</v>
      </c>
      <c r="DK17" s="35" t="s">
        <v>0</v>
      </c>
      <c r="DL17" s="35" t="s">
        <v>122</v>
      </c>
      <c r="DM17" s="35" t="s">
        <v>1</v>
      </c>
      <c r="DN17" s="35" t="s">
        <v>3</v>
      </c>
      <c r="DO17" s="35" t="s">
        <v>4</v>
      </c>
      <c r="DP17" s="35" t="s">
        <v>0</v>
      </c>
      <c r="DQ17" s="35" t="s">
        <v>122</v>
      </c>
      <c r="DR17" s="35" t="s">
        <v>1</v>
      </c>
      <c r="DS17" s="35" t="s">
        <v>3</v>
      </c>
      <c r="DT17" s="35" t="s">
        <v>4</v>
      </c>
      <c r="DU17" s="35" t="s">
        <v>0</v>
      </c>
      <c r="DV17" s="35" t="s">
        <v>122</v>
      </c>
      <c r="DW17" s="35" t="s">
        <v>1</v>
      </c>
      <c r="DX17" s="35" t="s">
        <v>3</v>
      </c>
      <c r="DY17" s="35" t="s">
        <v>4</v>
      </c>
      <c r="DZ17" s="35" t="s">
        <v>0</v>
      </c>
      <c r="EA17" s="35" t="s">
        <v>122</v>
      </c>
      <c r="EB17" s="35" t="s">
        <v>1</v>
      </c>
      <c r="EC17" s="35" t="s">
        <v>3</v>
      </c>
      <c r="ED17" s="35" t="s">
        <v>4</v>
      </c>
      <c r="EE17" s="35" t="s">
        <v>0</v>
      </c>
      <c r="EF17" s="35" t="s">
        <v>122</v>
      </c>
      <c r="EG17" s="35" t="s">
        <v>1</v>
      </c>
      <c r="EH17" s="35" t="s">
        <v>3</v>
      </c>
      <c r="EI17" s="35" t="s">
        <v>4</v>
      </c>
      <c r="EJ17" s="35" t="s">
        <v>0</v>
      </c>
      <c r="EK17" s="35" t="s">
        <v>122</v>
      </c>
      <c r="EL17" s="35" t="s">
        <v>1</v>
      </c>
      <c r="EM17" s="35" t="s">
        <v>3</v>
      </c>
      <c r="EN17" s="35" t="s">
        <v>4</v>
      </c>
      <c r="EO17" s="35" t="s">
        <v>0</v>
      </c>
      <c r="EP17" s="35" t="s">
        <v>122</v>
      </c>
      <c r="EQ17" s="35" t="s">
        <v>1</v>
      </c>
      <c r="ER17" s="35" t="s">
        <v>3</v>
      </c>
      <c r="ES17" s="35" t="s">
        <v>4</v>
      </c>
      <c r="ET17" s="35" t="s">
        <v>0</v>
      </c>
      <c r="EU17" s="35" t="s">
        <v>122</v>
      </c>
      <c r="EV17" s="35" t="s">
        <v>1</v>
      </c>
      <c r="EW17" s="35" t="s">
        <v>3</v>
      </c>
      <c r="EX17" s="35" t="s">
        <v>4</v>
      </c>
      <c r="EY17" s="35" t="s">
        <v>0</v>
      </c>
      <c r="EZ17" s="35" t="s">
        <v>122</v>
      </c>
      <c r="FA17" s="35" t="s">
        <v>1</v>
      </c>
      <c r="FB17" s="35" t="s">
        <v>3</v>
      </c>
      <c r="FC17" s="35" t="s">
        <v>4</v>
      </c>
      <c r="FD17" s="35" t="s">
        <v>0</v>
      </c>
      <c r="FE17" s="35" t="s">
        <v>122</v>
      </c>
      <c r="FF17" s="35" t="s">
        <v>1</v>
      </c>
      <c r="FG17" s="35" t="s">
        <v>3</v>
      </c>
      <c r="FH17" s="35" t="s">
        <v>4</v>
      </c>
      <c r="FI17" s="35" t="s">
        <v>0</v>
      </c>
      <c r="FJ17" s="35" t="s">
        <v>122</v>
      </c>
      <c r="FK17" s="35" t="s">
        <v>1</v>
      </c>
      <c r="FL17" s="35" t="s">
        <v>3</v>
      </c>
      <c r="FM17" s="35" t="s">
        <v>4</v>
      </c>
      <c r="FN17" s="35" t="s">
        <v>0</v>
      </c>
      <c r="FO17" s="35" t="s">
        <v>122</v>
      </c>
      <c r="FP17" s="35" t="s">
        <v>1</v>
      </c>
      <c r="FQ17" s="35" t="s">
        <v>3</v>
      </c>
      <c r="FR17" s="35" t="s">
        <v>4</v>
      </c>
      <c r="FS17" s="35" t="s">
        <v>0</v>
      </c>
      <c r="FT17" s="35" t="s">
        <v>122</v>
      </c>
      <c r="FU17" s="35" t="s">
        <v>1</v>
      </c>
      <c r="FV17" s="35" t="s">
        <v>3</v>
      </c>
      <c r="FW17" s="35" t="s">
        <v>4</v>
      </c>
      <c r="FX17" s="35" t="s">
        <v>0</v>
      </c>
      <c r="FY17" s="35" t="s">
        <v>122</v>
      </c>
      <c r="FZ17" s="35" t="s">
        <v>1</v>
      </c>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row>
    <row r="18" spans="1:257" ht="114" customHeight="1">
      <c r="A18" s="176" t="s">
        <v>457</v>
      </c>
      <c r="B18" s="133" t="s">
        <v>447</v>
      </c>
      <c r="C18" s="155" t="s">
        <v>429</v>
      </c>
      <c r="D18" s="23" t="s">
        <v>214</v>
      </c>
      <c r="E18" s="23" t="s">
        <v>213</v>
      </c>
      <c r="F18" s="23" t="s">
        <v>212</v>
      </c>
      <c r="G18" s="23" t="s">
        <v>211</v>
      </c>
      <c r="H18" s="19"/>
      <c r="I18" s="171"/>
      <c r="J18" s="19"/>
      <c r="K18" s="171"/>
      <c r="L18" s="19"/>
      <c r="M18" s="190"/>
      <c r="N18" s="23"/>
      <c r="O18" s="23"/>
      <c r="P18" s="24"/>
      <c r="Q18" s="23"/>
      <c r="R18" s="19"/>
      <c r="S18" s="19"/>
      <c r="T18" s="19"/>
      <c r="U18" s="6"/>
      <c r="V18" s="19"/>
      <c r="W18" s="23"/>
      <c r="X18" s="23"/>
      <c r="Y18" s="23"/>
      <c r="Z18" s="24"/>
      <c r="AA18" s="23"/>
      <c r="AB18" s="19"/>
      <c r="AC18" s="19"/>
      <c r="AD18" s="19"/>
      <c r="AE18" s="6"/>
      <c r="AF18" s="19"/>
      <c r="AG18" s="23"/>
      <c r="AH18" s="23"/>
      <c r="AI18" s="23"/>
      <c r="AJ18" s="24"/>
      <c r="AK18" s="23"/>
      <c r="AL18" s="19"/>
      <c r="AM18" s="19"/>
      <c r="AN18" s="19"/>
      <c r="AO18" s="6"/>
      <c r="AP18" s="19"/>
      <c r="AQ18" s="23"/>
      <c r="AR18" s="23"/>
      <c r="AS18" s="23"/>
      <c r="AT18" s="24"/>
      <c r="AU18" s="23"/>
      <c r="AV18" s="19"/>
      <c r="AW18" s="19"/>
      <c r="AX18" s="19"/>
      <c r="AY18" s="6"/>
      <c r="AZ18" s="19"/>
      <c r="BA18" s="23"/>
      <c r="BB18" s="23"/>
      <c r="BC18" s="23"/>
      <c r="BD18" s="24"/>
      <c r="BE18" s="23"/>
      <c r="BF18" s="19"/>
      <c r="BG18" s="19"/>
      <c r="BH18" s="19"/>
      <c r="BI18" s="6"/>
      <c r="BJ18" s="19"/>
      <c r="BK18" s="23"/>
      <c r="BL18" s="23"/>
      <c r="BM18" s="23"/>
      <c r="BN18" s="24"/>
      <c r="BO18" s="23"/>
      <c r="BP18" s="19"/>
      <c r="BQ18" s="19"/>
      <c r="BR18" s="19"/>
      <c r="BS18" s="6"/>
      <c r="BT18" s="19"/>
      <c r="BU18" s="23"/>
      <c r="BV18" s="23"/>
      <c r="BW18" s="23"/>
      <c r="BX18" s="24"/>
      <c r="BY18" s="23"/>
      <c r="BZ18" s="19"/>
      <c r="CA18" s="19"/>
      <c r="CB18" s="19"/>
      <c r="CC18" s="6"/>
      <c r="CD18" s="19"/>
      <c r="CE18" s="23"/>
      <c r="CF18" s="23"/>
      <c r="CG18" s="23"/>
      <c r="CH18" s="24"/>
      <c r="CI18" s="23"/>
      <c r="CJ18" s="19"/>
      <c r="CK18" s="19"/>
      <c r="CL18" s="19"/>
      <c r="CM18" s="6"/>
      <c r="CN18" s="19"/>
      <c r="CO18" s="23"/>
      <c r="CP18" s="23"/>
      <c r="CQ18" s="23"/>
      <c r="CR18" s="24"/>
      <c r="CS18" s="23"/>
      <c r="CT18" s="19"/>
      <c r="CU18" s="19"/>
      <c r="CV18" s="19"/>
      <c r="CW18" s="6"/>
      <c r="CX18" s="19"/>
      <c r="CY18" s="23"/>
      <c r="CZ18" s="23"/>
      <c r="DA18" s="23"/>
      <c r="DB18" s="24"/>
      <c r="DC18" s="23"/>
      <c r="DD18" s="19"/>
      <c r="DE18" s="19"/>
      <c r="DF18" s="19"/>
      <c r="DG18" s="6"/>
      <c r="DH18" s="19"/>
      <c r="DI18" s="23"/>
      <c r="DJ18" s="23"/>
      <c r="DK18" s="23"/>
      <c r="DL18" s="24"/>
      <c r="DM18" s="23"/>
      <c r="DN18" s="19"/>
      <c r="DO18" s="19"/>
      <c r="DP18" s="19"/>
      <c r="DQ18" s="6"/>
      <c r="DR18" s="19"/>
      <c r="DS18" s="23"/>
      <c r="DT18" s="23"/>
      <c r="DU18" s="23"/>
      <c r="DV18" s="24"/>
      <c r="DW18" s="23"/>
      <c r="DX18" s="19"/>
      <c r="DY18" s="19"/>
      <c r="DZ18" s="19"/>
      <c r="EA18" s="6"/>
      <c r="EB18" s="19"/>
      <c r="EC18" s="23"/>
      <c r="ED18" s="23"/>
      <c r="EE18" s="23"/>
      <c r="EF18" s="24"/>
      <c r="EG18" s="23"/>
      <c r="EH18" s="19"/>
      <c r="EI18" s="19"/>
      <c r="EJ18" s="19"/>
      <c r="EK18" s="6"/>
      <c r="EL18" s="19"/>
      <c r="EM18" s="23"/>
      <c r="EN18" s="23"/>
      <c r="EO18" s="23"/>
      <c r="EP18" s="24"/>
      <c r="EQ18" s="23"/>
      <c r="ER18" s="19"/>
      <c r="ES18" s="19"/>
      <c r="ET18" s="19"/>
      <c r="EU18" s="6"/>
      <c r="EV18" s="19"/>
      <c r="EW18" s="23"/>
      <c r="EX18" s="23"/>
      <c r="EY18" s="23"/>
      <c r="EZ18" s="24"/>
      <c r="FA18" s="23"/>
      <c r="FB18" s="19"/>
      <c r="FC18" s="19"/>
      <c r="FD18" s="19"/>
      <c r="FE18" s="6"/>
      <c r="FF18" s="19"/>
      <c r="FG18" s="23"/>
      <c r="FH18" s="23"/>
      <c r="FI18" s="23"/>
      <c r="FJ18" s="24"/>
      <c r="FK18" s="23"/>
      <c r="FL18" s="19"/>
      <c r="FM18" s="19"/>
      <c r="FN18" s="19"/>
      <c r="FO18" s="6"/>
      <c r="FP18" s="19"/>
      <c r="FQ18" s="23"/>
      <c r="FR18" s="23"/>
      <c r="FS18" s="23"/>
      <c r="FT18" s="24"/>
      <c r="FU18" s="23"/>
      <c r="FV18" s="19"/>
      <c r="FW18" s="19"/>
      <c r="FX18" s="19"/>
      <c r="FY18" s="6"/>
      <c r="FZ18" s="19"/>
      <c r="GA18" s="110"/>
      <c r="GB18" s="110"/>
      <c r="GC18" s="110"/>
      <c r="GD18" s="111"/>
      <c r="GE18" s="110"/>
      <c r="GF18" s="110"/>
      <c r="GG18" s="110"/>
      <c r="GH18" s="110"/>
      <c r="GI18" s="111"/>
      <c r="GJ18" s="110"/>
      <c r="GK18" s="110"/>
      <c r="GL18" s="110"/>
      <c r="GM18" s="110"/>
      <c r="GN18" s="111"/>
      <c r="GO18" s="110"/>
      <c r="GP18" s="110"/>
      <c r="GQ18" s="110"/>
      <c r="GR18" s="110"/>
      <c r="GS18" s="111"/>
      <c r="GT18" s="110"/>
      <c r="GU18" s="110"/>
      <c r="GV18" s="110"/>
      <c r="GW18" s="110"/>
      <c r="GX18" s="111"/>
      <c r="GY18" s="110"/>
      <c r="GZ18" s="110"/>
      <c r="HA18" s="110"/>
      <c r="HB18" s="110"/>
      <c r="HC18" s="111"/>
      <c r="HD18" s="110"/>
      <c r="HE18" s="110"/>
      <c r="HF18" s="110"/>
      <c r="HG18" s="110"/>
      <c r="HH18" s="111"/>
      <c r="HI18" s="110"/>
      <c r="HJ18" s="110"/>
      <c r="HK18" s="110"/>
      <c r="HL18" s="110"/>
      <c r="HM18" s="111"/>
      <c r="HN18" s="110"/>
      <c r="HO18" s="110"/>
      <c r="HP18" s="110"/>
      <c r="HQ18" s="110"/>
      <c r="HR18" s="111"/>
      <c r="HS18" s="110"/>
      <c r="HT18" s="110"/>
      <c r="HU18" s="110"/>
      <c r="HV18" s="110"/>
      <c r="HW18" s="111"/>
      <c r="HX18" s="110"/>
      <c r="HY18" s="110"/>
      <c r="HZ18" s="110"/>
      <c r="IA18" s="110"/>
      <c r="IB18" s="111"/>
      <c r="IC18" s="110"/>
      <c r="ID18" s="110"/>
      <c r="IE18" s="110"/>
      <c r="IF18" s="110"/>
      <c r="IG18" s="111"/>
      <c r="IH18" s="110"/>
      <c r="II18" s="110"/>
      <c r="IJ18" s="110"/>
      <c r="IK18" s="110"/>
      <c r="IL18" s="111"/>
      <c r="IM18" s="110"/>
      <c r="IN18" s="110"/>
      <c r="IO18" s="110"/>
      <c r="IP18" s="110"/>
      <c r="IQ18" s="111"/>
      <c r="IR18" s="110"/>
      <c r="IS18" s="110"/>
      <c r="IT18" s="110"/>
      <c r="IU18" s="110"/>
      <c r="IV18" s="111"/>
      <c r="IW18" s="110"/>
    </row>
    <row r="19" spans="1:257" ht="104.25" customHeight="1">
      <c r="A19" s="176" t="s">
        <v>457</v>
      </c>
      <c r="B19" s="133" t="s">
        <v>448</v>
      </c>
      <c r="C19" s="155" t="s">
        <v>420</v>
      </c>
      <c r="D19" s="23" t="s">
        <v>215</v>
      </c>
      <c r="E19" s="23" t="s">
        <v>216</v>
      </c>
      <c r="F19" s="23" t="s">
        <v>217</v>
      </c>
      <c r="G19" s="23" t="s">
        <v>218</v>
      </c>
      <c r="H19" s="19"/>
      <c r="I19" s="171"/>
      <c r="J19" s="19"/>
      <c r="K19" s="171"/>
      <c r="L19" s="19"/>
      <c r="M19" s="23"/>
      <c r="N19" s="23"/>
      <c r="O19" s="23"/>
      <c r="P19" s="24"/>
      <c r="Q19" s="23"/>
      <c r="R19" s="19"/>
      <c r="S19" s="19"/>
      <c r="T19" s="19"/>
      <c r="U19" s="6"/>
      <c r="V19" s="19"/>
      <c r="W19" s="23"/>
      <c r="X19" s="23"/>
      <c r="Y19" s="23"/>
      <c r="Z19" s="24"/>
      <c r="AA19" s="23"/>
      <c r="AB19" s="19"/>
      <c r="AC19" s="19"/>
      <c r="AD19" s="19"/>
      <c r="AE19" s="6"/>
      <c r="AF19" s="19"/>
      <c r="AG19" s="23"/>
      <c r="AH19" s="23"/>
      <c r="AI19" s="23"/>
      <c r="AJ19" s="24"/>
      <c r="AK19" s="23"/>
      <c r="AL19" s="19"/>
      <c r="AM19" s="19"/>
      <c r="AN19" s="19"/>
      <c r="AO19" s="6"/>
      <c r="AP19" s="19"/>
      <c r="AQ19" s="23"/>
      <c r="AR19" s="23"/>
      <c r="AS19" s="23"/>
      <c r="AT19" s="24"/>
      <c r="AU19" s="23"/>
      <c r="AV19" s="19"/>
      <c r="AW19" s="19"/>
      <c r="AX19" s="19"/>
      <c r="AY19" s="6"/>
      <c r="AZ19" s="19"/>
      <c r="BA19" s="23"/>
      <c r="BB19" s="23"/>
      <c r="BC19" s="23"/>
      <c r="BD19" s="24"/>
      <c r="BE19" s="23"/>
      <c r="BF19" s="19"/>
      <c r="BG19" s="19"/>
      <c r="BH19" s="19"/>
      <c r="BI19" s="6"/>
      <c r="BJ19" s="19"/>
      <c r="BK19" s="23"/>
      <c r="BL19" s="23"/>
      <c r="BM19" s="23"/>
      <c r="BN19" s="24"/>
      <c r="BO19" s="23"/>
      <c r="BP19" s="19"/>
      <c r="BQ19" s="19"/>
      <c r="BR19" s="19"/>
      <c r="BS19" s="6"/>
      <c r="BT19" s="19"/>
      <c r="BU19" s="23"/>
      <c r="BV19" s="23"/>
      <c r="BW19" s="23"/>
      <c r="BX19" s="24"/>
      <c r="BY19" s="23"/>
      <c r="BZ19" s="19"/>
      <c r="CA19" s="19"/>
      <c r="CB19" s="19"/>
      <c r="CC19" s="6"/>
      <c r="CD19" s="19"/>
      <c r="CE19" s="23"/>
      <c r="CF19" s="23"/>
      <c r="CG19" s="23"/>
      <c r="CH19" s="24"/>
      <c r="CI19" s="23"/>
      <c r="CJ19" s="19"/>
      <c r="CK19" s="19"/>
      <c r="CL19" s="19"/>
      <c r="CM19" s="6"/>
      <c r="CN19" s="19"/>
      <c r="CO19" s="23"/>
      <c r="CP19" s="23"/>
      <c r="CQ19" s="23"/>
      <c r="CR19" s="24"/>
      <c r="CS19" s="23"/>
      <c r="CT19" s="19"/>
      <c r="CU19" s="19"/>
      <c r="CV19" s="19"/>
      <c r="CW19" s="6"/>
      <c r="CX19" s="19"/>
      <c r="CY19" s="23"/>
      <c r="CZ19" s="23"/>
      <c r="DA19" s="23"/>
      <c r="DB19" s="24"/>
      <c r="DC19" s="23"/>
      <c r="DD19" s="19"/>
      <c r="DE19" s="19"/>
      <c r="DF19" s="19"/>
      <c r="DG19" s="6"/>
      <c r="DH19" s="19"/>
      <c r="DI19" s="23"/>
      <c r="DJ19" s="23"/>
      <c r="DK19" s="23"/>
      <c r="DL19" s="24"/>
      <c r="DM19" s="23"/>
      <c r="DN19" s="19"/>
      <c r="DO19" s="19"/>
      <c r="DP19" s="19"/>
      <c r="DQ19" s="6"/>
      <c r="DR19" s="19"/>
      <c r="DS19" s="23"/>
      <c r="DT19" s="23"/>
      <c r="DU19" s="23"/>
      <c r="DV19" s="24"/>
      <c r="DW19" s="23"/>
      <c r="DX19" s="19"/>
      <c r="DY19" s="19"/>
      <c r="DZ19" s="19"/>
      <c r="EA19" s="6"/>
      <c r="EB19" s="19"/>
      <c r="EC19" s="23"/>
      <c r="ED19" s="23"/>
      <c r="EE19" s="23"/>
      <c r="EF19" s="24"/>
      <c r="EG19" s="23"/>
      <c r="EH19" s="19"/>
      <c r="EI19" s="19"/>
      <c r="EJ19" s="19"/>
      <c r="EK19" s="6"/>
      <c r="EL19" s="19"/>
      <c r="EM19" s="23"/>
      <c r="EN19" s="23"/>
      <c r="EO19" s="23"/>
      <c r="EP19" s="24"/>
      <c r="EQ19" s="23"/>
      <c r="ER19" s="19"/>
      <c r="ES19" s="19"/>
      <c r="ET19" s="19"/>
      <c r="EU19" s="6"/>
      <c r="EV19" s="19"/>
      <c r="EW19" s="23"/>
      <c r="EX19" s="23"/>
      <c r="EY19" s="23"/>
      <c r="EZ19" s="24"/>
      <c r="FA19" s="23"/>
      <c r="FB19" s="19"/>
      <c r="FC19" s="19"/>
      <c r="FD19" s="19"/>
      <c r="FE19" s="6"/>
      <c r="FF19" s="19"/>
      <c r="FG19" s="23"/>
      <c r="FH19" s="23"/>
      <c r="FI19" s="23"/>
      <c r="FJ19" s="24"/>
      <c r="FK19" s="23"/>
      <c r="FL19" s="19"/>
      <c r="FM19" s="19"/>
      <c r="FN19" s="19"/>
      <c r="FO19" s="6"/>
      <c r="FP19" s="19"/>
      <c r="FQ19" s="23"/>
      <c r="FR19" s="23"/>
      <c r="FS19" s="23"/>
      <c r="FT19" s="24"/>
      <c r="FU19" s="23"/>
      <c r="FV19" s="19"/>
      <c r="FW19" s="19"/>
      <c r="FX19" s="19"/>
      <c r="FY19" s="6"/>
      <c r="FZ19" s="19"/>
      <c r="GA19" s="110"/>
      <c r="GB19" s="110"/>
      <c r="GC19" s="110"/>
      <c r="GD19" s="111"/>
      <c r="GE19" s="110"/>
      <c r="GF19" s="110"/>
      <c r="GG19" s="110"/>
      <c r="GH19" s="110"/>
      <c r="GI19" s="111"/>
      <c r="GJ19" s="110"/>
      <c r="GK19" s="110"/>
      <c r="GL19" s="110"/>
      <c r="GM19" s="110"/>
      <c r="GN19" s="111"/>
      <c r="GO19" s="110"/>
      <c r="GP19" s="110"/>
      <c r="GQ19" s="110"/>
      <c r="GR19" s="110"/>
      <c r="GS19" s="111"/>
      <c r="GT19" s="110"/>
      <c r="GU19" s="110"/>
      <c r="GV19" s="110"/>
      <c r="GW19" s="110"/>
      <c r="GX19" s="111"/>
      <c r="GY19" s="110"/>
      <c r="GZ19" s="110"/>
      <c r="HA19" s="110"/>
      <c r="HB19" s="110"/>
      <c r="HC19" s="111"/>
      <c r="HD19" s="110"/>
      <c r="HE19" s="110"/>
      <c r="HF19" s="110"/>
      <c r="HG19" s="110"/>
      <c r="HH19" s="111"/>
      <c r="HI19" s="110"/>
      <c r="HJ19" s="110"/>
      <c r="HK19" s="110"/>
      <c r="HL19" s="110"/>
      <c r="HM19" s="111"/>
      <c r="HN19" s="110"/>
      <c r="HO19" s="110"/>
      <c r="HP19" s="110"/>
      <c r="HQ19" s="110"/>
      <c r="HR19" s="111"/>
      <c r="HS19" s="110"/>
      <c r="HT19" s="110"/>
      <c r="HU19" s="110"/>
      <c r="HV19" s="110"/>
      <c r="HW19" s="111"/>
      <c r="HX19" s="110"/>
      <c r="HY19" s="110"/>
      <c r="HZ19" s="110"/>
      <c r="IA19" s="110"/>
      <c r="IB19" s="111"/>
      <c r="IC19" s="110"/>
      <c r="ID19" s="110"/>
      <c r="IE19" s="110"/>
      <c r="IF19" s="110"/>
      <c r="IG19" s="111"/>
      <c r="IH19" s="110"/>
      <c r="II19" s="110"/>
      <c r="IJ19" s="110"/>
      <c r="IK19" s="110"/>
      <c r="IL19" s="111"/>
      <c r="IM19" s="110"/>
      <c r="IN19" s="110"/>
      <c r="IO19" s="110"/>
      <c r="IP19" s="110"/>
      <c r="IQ19" s="111"/>
      <c r="IR19" s="110"/>
      <c r="IS19" s="110"/>
      <c r="IT19" s="110"/>
      <c r="IU19" s="110"/>
      <c r="IV19" s="111"/>
      <c r="IW19" s="110"/>
    </row>
    <row r="20" spans="1:257" ht="108" customHeight="1">
      <c r="A20" s="175" t="s">
        <v>457</v>
      </c>
      <c r="B20" s="45" t="s">
        <v>114</v>
      </c>
      <c r="C20" s="155" t="s">
        <v>430</v>
      </c>
      <c r="D20" s="23" t="s">
        <v>219</v>
      </c>
      <c r="E20" s="23" t="s">
        <v>220</v>
      </c>
      <c r="F20" s="23" t="s">
        <v>221</v>
      </c>
      <c r="G20" s="23" t="s">
        <v>222</v>
      </c>
      <c r="H20" s="19"/>
      <c r="I20" s="171"/>
      <c r="J20" s="19"/>
      <c r="K20" s="171"/>
      <c r="L20" s="19"/>
      <c r="M20" s="190"/>
      <c r="N20" s="23"/>
      <c r="O20" s="23"/>
      <c r="P20" s="24"/>
      <c r="Q20" s="23"/>
      <c r="R20" s="19"/>
      <c r="S20" s="19"/>
      <c r="T20" s="19"/>
      <c r="U20" s="6"/>
      <c r="V20" s="19"/>
      <c r="W20" s="23"/>
      <c r="X20" s="23"/>
      <c r="Y20" s="23"/>
      <c r="Z20" s="24"/>
      <c r="AA20" s="23"/>
      <c r="AB20" s="19"/>
      <c r="AC20" s="19"/>
      <c r="AD20" s="19"/>
      <c r="AE20" s="6"/>
      <c r="AF20" s="19"/>
      <c r="AG20" s="23"/>
      <c r="AH20" s="23"/>
      <c r="AI20" s="23"/>
      <c r="AJ20" s="24"/>
      <c r="AK20" s="23"/>
      <c r="AL20" s="19"/>
      <c r="AM20" s="19"/>
      <c r="AN20" s="19"/>
      <c r="AO20" s="6"/>
      <c r="AP20" s="19"/>
      <c r="AQ20" s="23"/>
      <c r="AR20" s="23"/>
      <c r="AS20" s="23"/>
      <c r="AT20" s="24"/>
      <c r="AU20" s="23"/>
      <c r="AV20" s="19"/>
      <c r="AW20" s="19"/>
      <c r="AX20" s="19"/>
      <c r="AY20" s="6"/>
      <c r="AZ20" s="19"/>
      <c r="BA20" s="23"/>
      <c r="BB20" s="23"/>
      <c r="BC20" s="23"/>
      <c r="BD20" s="24"/>
      <c r="BE20" s="23"/>
      <c r="BF20" s="19"/>
      <c r="BG20" s="19"/>
      <c r="BH20" s="19"/>
      <c r="BI20" s="6"/>
      <c r="BJ20" s="19"/>
      <c r="BK20" s="23"/>
      <c r="BL20" s="23"/>
      <c r="BM20" s="23"/>
      <c r="BN20" s="24"/>
      <c r="BO20" s="23"/>
      <c r="BP20" s="19"/>
      <c r="BQ20" s="19"/>
      <c r="BR20" s="19"/>
      <c r="BS20" s="6"/>
      <c r="BT20" s="19"/>
      <c r="BU20" s="23"/>
      <c r="BV20" s="23"/>
      <c r="BW20" s="23"/>
      <c r="BX20" s="24"/>
      <c r="BY20" s="23"/>
      <c r="BZ20" s="19"/>
      <c r="CA20" s="19"/>
      <c r="CB20" s="19"/>
      <c r="CC20" s="6"/>
      <c r="CD20" s="19"/>
      <c r="CE20" s="23"/>
      <c r="CF20" s="23"/>
      <c r="CG20" s="23"/>
      <c r="CH20" s="24"/>
      <c r="CI20" s="23"/>
      <c r="CJ20" s="19"/>
      <c r="CK20" s="19"/>
      <c r="CL20" s="19"/>
      <c r="CM20" s="6"/>
      <c r="CN20" s="19"/>
      <c r="CO20" s="23"/>
      <c r="CP20" s="23"/>
      <c r="CQ20" s="23"/>
      <c r="CR20" s="24"/>
      <c r="CS20" s="23"/>
      <c r="CT20" s="19"/>
      <c r="CU20" s="19"/>
      <c r="CV20" s="19"/>
      <c r="CW20" s="6"/>
      <c r="CX20" s="19"/>
      <c r="CY20" s="23"/>
      <c r="CZ20" s="23"/>
      <c r="DA20" s="23"/>
      <c r="DB20" s="24"/>
      <c r="DC20" s="23"/>
      <c r="DD20" s="19"/>
      <c r="DE20" s="19"/>
      <c r="DF20" s="19"/>
      <c r="DG20" s="6"/>
      <c r="DH20" s="19"/>
      <c r="DI20" s="23"/>
      <c r="DJ20" s="23"/>
      <c r="DK20" s="23"/>
      <c r="DL20" s="24"/>
      <c r="DM20" s="23"/>
      <c r="DN20" s="19"/>
      <c r="DO20" s="19"/>
      <c r="DP20" s="19"/>
      <c r="DQ20" s="6"/>
      <c r="DR20" s="19"/>
      <c r="DS20" s="23"/>
      <c r="DT20" s="23"/>
      <c r="DU20" s="23"/>
      <c r="DV20" s="24"/>
      <c r="DW20" s="23"/>
      <c r="DX20" s="19"/>
      <c r="DY20" s="19"/>
      <c r="DZ20" s="19"/>
      <c r="EA20" s="6"/>
      <c r="EB20" s="19"/>
      <c r="EC20" s="23"/>
      <c r="ED20" s="23"/>
      <c r="EE20" s="23"/>
      <c r="EF20" s="24"/>
      <c r="EG20" s="23"/>
      <c r="EH20" s="19"/>
      <c r="EI20" s="19"/>
      <c r="EJ20" s="19"/>
      <c r="EK20" s="6"/>
      <c r="EL20" s="19"/>
      <c r="EM20" s="23"/>
      <c r="EN20" s="23"/>
      <c r="EO20" s="23"/>
      <c r="EP20" s="24"/>
      <c r="EQ20" s="23"/>
      <c r="ER20" s="19"/>
      <c r="ES20" s="19"/>
      <c r="ET20" s="19"/>
      <c r="EU20" s="6"/>
      <c r="EV20" s="19"/>
      <c r="EW20" s="23"/>
      <c r="EX20" s="23"/>
      <c r="EY20" s="23"/>
      <c r="EZ20" s="24"/>
      <c r="FA20" s="23"/>
      <c r="FB20" s="19"/>
      <c r="FC20" s="19"/>
      <c r="FD20" s="19"/>
      <c r="FE20" s="6"/>
      <c r="FF20" s="19"/>
      <c r="FG20" s="23"/>
      <c r="FH20" s="23"/>
      <c r="FI20" s="23"/>
      <c r="FJ20" s="24"/>
      <c r="FK20" s="23"/>
      <c r="FL20" s="19"/>
      <c r="FM20" s="19"/>
      <c r="FN20" s="19"/>
      <c r="FO20" s="6"/>
      <c r="FP20" s="19"/>
      <c r="FQ20" s="23"/>
      <c r="FR20" s="23"/>
      <c r="FS20" s="23"/>
      <c r="FT20" s="24"/>
      <c r="FU20" s="23"/>
      <c r="FV20" s="19"/>
      <c r="FW20" s="19"/>
      <c r="FX20" s="19"/>
      <c r="FY20" s="6"/>
      <c r="FZ20" s="19"/>
      <c r="GA20" s="110"/>
      <c r="GB20" s="110"/>
      <c r="GC20" s="110"/>
      <c r="GD20" s="111"/>
      <c r="GE20" s="110"/>
      <c r="GF20" s="110"/>
      <c r="GG20" s="110"/>
      <c r="GH20" s="110"/>
      <c r="GI20" s="111"/>
      <c r="GJ20" s="110"/>
      <c r="GK20" s="110"/>
      <c r="GL20" s="110"/>
      <c r="GM20" s="110"/>
      <c r="GN20" s="111"/>
      <c r="GO20" s="110"/>
      <c r="GP20" s="110"/>
      <c r="GQ20" s="110"/>
      <c r="GR20" s="110"/>
      <c r="GS20" s="111"/>
      <c r="GT20" s="110"/>
      <c r="GU20" s="110"/>
      <c r="GV20" s="110"/>
      <c r="GW20" s="110"/>
      <c r="GX20" s="111"/>
      <c r="GY20" s="110"/>
      <c r="GZ20" s="110"/>
      <c r="HA20" s="110"/>
      <c r="HB20" s="110"/>
      <c r="HC20" s="111"/>
      <c r="HD20" s="110"/>
      <c r="HE20" s="110"/>
      <c r="HF20" s="110"/>
      <c r="HG20" s="110"/>
      <c r="HH20" s="111"/>
      <c r="HI20" s="110"/>
      <c r="HJ20" s="110"/>
      <c r="HK20" s="110"/>
      <c r="HL20" s="110"/>
      <c r="HM20" s="111"/>
      <c r="HN20" s="110"/>
      <c r="HO20" s="110"/>
      <c r="HP20" s="110"/>
      <c r="HQ20" s="110"/>
      <c r="HR20" s="111"/>
      <c r="HS20" s="110"/>
      <c r="HT20" s="110"/>
      <c r="HU20" s="110"/>
      <c r="HV20" s="110"/>
      <c r="HW20" s="111"/>
      <c r="HX20" s="110"/>
      <c r="HY20" s="110"/>
      <c r="HZ20" s="110"/>
      <c r="IA20" s="110"/>
      <c r="IB20" s="111"/>
      <c r="IC20" s="110"/>
      <c r="ID20" s="110"/>
      <c r="IE20" s="110"/>
      <c r="IF20" s="110"/>
      <c r="IG20" s="111"/>
      <c r="IH20" s="110"/>
      <c r="II20" s="110"/>
      <c r="IJ20" s="110"/>
      <c r="IK20" s="110"/>
      <c r="IL20" s="111"/>
      <c r="IM20" s="110"/>
      <c r="IN20" s="110"/>
      <c r="IO20" s="110"/>
      <c r="IP20" s="110"/>
      <c r="IQ20" s="111"/>
      <c r="IR20" s="110"/>
      <c r="IS20" s="110"/>
      <c r="IT20" s="110"/>
      <c r="IU20" s="110"/>
      <c r="IV20" s="111"/>
      <c r="IW20" s="110"/>
    </row>
    <row r="21" spans="1:257" ht="114.75" customHeight="1">
      <c r="A21" s="175" t="s">
        <v>457</v>
      </c>
      <c r="B21" s="45" t="s">
        <v>117</v>
      </c>
      <c r="C21" s="155" t="s">
        <v>437</v>
      </c>
      <c r="D21" s="23" t="s">
        <v>223</v>
      </c>
      <c r="E21" s="23" t="s">
        <v>224</v>
      </c>
      <c r="F21" s="23" t="s">
        <v>225</v>
      </c>
      <c r="G21" s="23" t="s">
        <v>226</v>
      </c>
      <c r="H21" s="19"/>
      <c r="I21" s="171"/>
      <c r="J21" s="19"/>
      <c r="K21" s="171"/>
      <c r="L21" s="19"/>
      <c r="M21" s="190"/>
      <c r="N21" s="23"/>
      <c r="O21" s="23"/>
      <c r="P21" s="24"/>
      <c r="Q21" s="23"/>
      <c r="R21" s="19"/>
      <c r="S21" s="19"/>
      <c r="T21" s="19"/>
      <c r="U21" s="6"/>
      <c r="V21" s="19"/>
      <c r="W21" s="23"/>
      <c r="X21" s="23"/>
      <c r="Y21" s="23"/>
      <c r="Z21" s="24"/>
      <c r="AA21" s="23"/>
      <c r="AB21" s="19"/>
      <c r="AC21" s="19"/>
      <c r="AD21" s="19"/>
      <c r="AE21" s="6"/>
      <c r="AF21" s="19"/>
      <c r="AG21" s="23"/>
      <c r="AH21" s="23"/>
      <c r="AI21" s="23"/>
      <c r="AJ21" s="24"/>
      <c r="AK21" s="23"/>
      <c r="AL21" s="19"/>
      <c r="AM21" s="19"/>
      <c r="AN21" s="19"/>
      <c r="AO21" s="6"/>
      <c r="AP21" s="19"/>
      <c r="AQ21" s="23"/>
      <c r="AR21" s="23"/>
      <c r="AS21" s="23"/>
      <c r="AT21" s="24"/>
      <c r="AU21" s="23"/>
      <c r="AV21" s="19"/>
      <c r="AW21" s="19"/>
      <c r="AX21" s="19"/>
      <c r="AY21" s="6"/>
      <c r="AZ21" s="19"/>
      <c r="BA21" s="23"/>
      <c r="BB21" s="23"/>
      <c r="BC21" s="23"/>
      <c r="BD21" s="24"/>
      <c r="BE21" s="23"/>
      <c r="BF21" s="19"/>
      <c r="BG21" s="19"/>
      <c r="BH21" s="19"/>
      <c r="BI21" s="6"/>
      <c r="BJ21" s="19"/>
      <c r="BK21" s="23"/>
      <c r="BL21" s="23"/>
      <c r="BM21" s="23"/>
      <c r="BN21" s="24"/>
      <c r="BO21" s="23"/>
      <c r="BP21" s="19"/>
      <c r="BQ21" s="19"/>
      <c r="BR21" s="19"/>
      <c r="BS21" s="6"/>
      <c r="BT21" s="19"/>
      <c r="BU21" s="23"/>
      <c r="BV21" s="23"/>
      <c r="BW21" s="23"/>
      <c r="BX21" s="24"/>
      <c r="BY21" s="23"/>
      <c r="BZ21" s="19"/>
      <c r="CA21" s="19"/>
      <c r="CB21" s="19"/>
      <c r="CC21" s="6"/>
      <c r="CD21" s="19"/>
      <c r="CE21" s="23"/>
      <c r="CF21" s="23"/>
      <c r="CG21" s="23"/>
      <c r="CH21" s="24"/>
      <c r="CI21" s="23"/>
      <c r="CJ21" s="19"/>
      <c r="CK21" s="19"/>
      <c r="CL21" s="19"/>
      <c r="CM21" s="6"/>
      <c r="CN21" s="19"/>
      <c r="CO21" s="23"/>
      <c r="CP21" s="23"/>
      <c r="CQ21" s="23"/>
      <c r="CR21" s="24"/>
      <c r="CS21" s="23"/>
      <c r="CT21" s="19"/>
      <c r="CU21" s="19"/>
      <c r="CV21" s="19"/>
      <c r="CW21" s="6"/>
      <c r="CX21" s="19"/>
      <c r="CY21" s="23"/>
      <c r="CZ21" s="23"/>
      <c r="DA21" s="23"/>
      <c r="DB21" s="24"/>
      <c r="DC21" s="23"/>
      <c r="DD21" s="19"/>
      <c r="DE21" s="19"/>
      <c r="DF21" s="19"/>
      <c r="DG21" s="6"/>
      <c r="DH21" s="19"/>
      <c r="DI21" s="23"/>
      <c r="DJ21" s="23"/>
      <c r="DK21" s="23"/>
      <c r="DL21" s="24"/>
      <c r="DM21" s="23"/>
      <c r="DN21" s="19"/>
      <c r="DO21" s="19"/>
      <c r="DP21" s="19"/>
      <c r="DQ21" s="6"/>
      <c r="DR21" s="19"/>
      <c r="DS21" s="23"/>
      <c r="DT21" s="23"/>
      <c r="DU21" s="23"/>
      <c r="DV21" s="24"/>
      <c r="DW21" s="23"/>
      <c r="DX21" s="19"/>
      <c r="DY21" s="19"/>
      <c r="DZ21" s="19"/>
      <c r="EA21" s="6"/>
      <c r="EB21" s="19"/>
      <c r="EC21" s="23"/>
      <c r="ED21" s="23"/>
      <c r="EE21" s="23"/>
      <c r="EF21" s="24"/>
      <c r="EG21" s="23"/>
      <c r="EH21" s="19"/>
      <c r="EI21" s="19"/>
      <c r="EJ21" s="19"/>
      <c r="EK21" s="6"/>
      <c r="EL21" s="19"/>
      <c r="EM21" s="23"/>
      <c r="EN21" s="23"/>
      <c r="EO21" s="23"/>
      <c r="EP21" s="24"/>
      <c r="EQ21" s="23"/>
      <c r="ER21" s="19"/>
      <c r="ES21" s="19"/>
      <c r="ET21" s="19"/>
      <c r="EU21" s="6"/>
      <c r="EV21" s="19"/>
      <c r="EW21" s="23"/>
      <c r="EX21" s="23"/>
      <c r="EY21" s="23"/>
      <c r="EZ21" s="24"/>
      <c r="FA21" s="23"/>
      <c r="FB21" s="19"/>
      <c r="FC21" s="19"/>
      <c r="FD21" s="19"/>
      <c r="FE21" s="6"/>
      <c r="FF21" s="19"/>
      <c r="FG21" s="23"/>
      <c r="FH21" s="23"/>
      <c r="FI21" s="23"/>
      <c r="FJ21" s="24"/>
      <c r="FK21" s="23"/>
      <c r="FL21" s="19"/>
      <c r="FM21" s="19"/>
      <c r="FN21" s="19"/>
      <c r="FO21" s="6"/>
      <c r="FP21" s="19"/>
      <c r="FQ21" s="23"/>
      <c r="FR21" s="23"/>
      <c r="FS21" s="23"/>
      <c r="FT21" s="24"/>
      <c r="FU21" s="23"/>
      <c r="FV21" s="19"/>
      <c r="FW21" s="19"/>
      <c r="FX21" s="19"/>
      <c r="FY21" s="6"/>
      <c r="FZ21" s="19"/>
      <c r="GA21" s="110"/>
      <c r="GB21" s="110"/>
      <c r="GC21" s="110"/>
      <c r="GD21" s="111"/>
      <c r="GE21" s="110"/>
      <c r="GF21" s="110"/>
      <c r="GG21" s="110"/>
      <c r="GH21" s="110"/>
      <c r="GI21" s="111"/>
      <c r="GJ21" s="110"/>
      <c r="GK21" s="110"/>
      <c r="GL21" s="110"/>
      <c r="GM21" s="110"/>
      <c r="GN21" s="111"/>
      <c r="GO21" s="110"/>
      <c r="GP21" s="110"/>
      <c r="GQ21" s="110"/>
      <c r="GR21" s="110"/>
      <c r="GS21" s="111"/>
      <c r="GT21" s="110"/>
      <c r="GU21" s="110"/>
      <c r="GV21" s="110"/>
      <c r="GW21" s="110"/>
      <c r="GX21" s="111"/>
      <c r="GY21" s="110"/>
      <c r="GZ21" s="110"/>
      <c r="HA21" s="110"/>
      <c r="HB21" s="110"/>
      <c r="HC21" s="111"/>
      <c r="HD21" s="110"/>
      <c r="HE21" s="110"/>
      <c r="HF21" s="110"/>
      <c r="HG21" s="110"/>
      <c r="HH21" s="111"/>
      <c r="HI21" s="110"/>
      <c r="HJ21" s="110"/>
      <c r="HK21" s="110"/>
      <c r="HL21" s="110"/>
      <c r="HM21" s="111"/>
      <c r="HN21" s="110"/>
      <c r="HO21" s="110"/>
      <c r="HP21" s="110"/>
      <c r="HQ21" s="110"/>
      <c r="HR21" s="111"/>
      <c r="HS21" s="110"/>
      <c r="HT21" s="110"/>
      <c r="HU21" s="110"/>
      <c r="HV21" s="110"/>
      <c r="HW21" s="111"/>
      <c r="HX21" s="110"/>
      <c r="HY21" s="110"/>
      <c r="HZ21" s="110"/>
      <c r="IA21" s="110"/>
      <c r="IB21" s="111"/>
      <c r="IC21" s="110"/>
      <c r="ID21" s="110"/>
      <c r="IE21" s="110"/>
      <c r="IF21" s="110"/>
      <c r="IG21" s="111"/>
      <c r="IH21" s="110"/>
      <c r="II21" s="110"/>
      <c r="IJ21" s="110"/>
      <c r="IK21" s="110"/>
      <c r="IL21" s="111"/>
      <c r="IM21" s="110"/>
      <c r="IN21" s="110"/>
      <c r="IO21" s="110"/>
      <c r="IP21" s="110"/>
      <c r="IQ21" s="111"/>
      <c r="IR21" s="110"/>
      <c r="IS21" s="110"/>
      <c r="IT21" s="110"/>
      <c r="IU21" s="110"/>
      <c r="IV21" s="111"/>
      <c r="IW21" s="110"/>
    </row>
    <row r="22" spans="1:257" ht="108.75" customHeight="1">
      <c r="A22" s="175" t="s">
        <v>457</v>
      </c>
      <c r="B22" s="45" t="s">
        <v>106</v>
      </c>
      <c r="C22" s="22" t="s">
        <v>425</v>
      </c>
      <c r="D22" s="23" t="s">
        <v>227</v>
      </c>
      <c r="E22" s="23" t="s">
        <v>228</v>
      </c>
      <c r="F22" s="23" t="s">
        <v>229</v>
      </c>
      <c r="G22" s="23" t="s">
        <v>230</v>
      </c>
      <c r="H22" s="19"/>
      <c r="I22" s="171"/>
      <c r="J22" s="19"/>
      <c r="K22" s="6"/>
      <c r="L22" s="19"/>
      <c r="M22" s="23"/>
      <c r="N22" s="23"/>
      <c r="O22" s="23"/>
      <c r="P22" s="24"/>
      <c r="Q22" s="23"/>
      <c r="R22" s="19"/>
      <c r="S22" s="19"/>
      <c r="T22" s="19"/>
      <c r="U22" s="6"/>
      <c r="V22" s="19"/>
      <c r="W22" s="23"/>
      <c r="X22" s="23"/>
      <c r="Y22" s="23"/>
      <c r="Z22" s="24"/>
      <c r="AA22" s="23"/>
      <c r="AB22" s="19"/>
      <c r="AC22" s="19"/>
      <c r="AD22" s="19"/>
      <c r="AE22" s="6"/>
      <c r="AF22" s="19"/>
      <c r="AG22" s="23"/>
      <c r="AH22" s="23"/>
      <c r="AI22" s="23"/>
      <c r="AJ22" s="24"/>
      <c r="AK22" s="23"/>
      <c r="AL22" s="19"/>
      <c r="AM22" s="19"/>
      <c r="AN22" s="19"/>
      <c r="AO22" s="6"/>
      <c r="AP22" s="19"/>
      <c r="AQ22" s="23"/>
      <c r="AR22" s="23"/>
      <c r="AS22" s="23"/>
      <c r="AT22" s="24"/>
      <c r="AU22" s="23"/>
      <c r="AV22" s="19"/>
      <c r="AW22" s="19"/>
      <c r="AX22" s="19"/>
      <c r="AY22" s="6"/>
      <c r="AZ22" s="19"/>
      <c r="BA22" s="23"/>
      <c r="BB22" s="23"/>
      <c r="BC22" s="23"/>
      <c r="BD22" s="24"/>
      <c r="BE22" s="23"/>
      <c r="BF22" s="19"/>
      <c r="BG22" s="19"/>
      <c r="BH22" s="19"/>
      <c r="BI22" s="6"/>
      <c r="BJ22" s="19"/>
      <c r="BK22" s="23"/>
      <c r="BL22" s="23"/>
      <c r="BM22" s="23"/>
      <c r="BN22" s="24"/>
      <c r="BO22" s="23"/>
      <c r="BP22" s="19"/>
      <c r="BQ22" s="19"/>
      <c r="BR22" s="19"/>
      <c r="BS22" s="6"/>
      <c r="BT22" s="19"/>
      <c r="BU22" s="23"/>
      <c r="BV22" s="23"/>
      <c r="BW22" s="23"/>
      <c r="BX22" s="24"/>
      <c r="BY22" s="23"/>
      <c r="BZ22" s="19"/>
      <c r="CA22" s="19"/>
      <c r="CB22" s="19"/>
      <c r="CC22" s="6"/>
      <c r="CD22" s="19"/>
      <c r="CE22" s="23"/>
      <c r="CF22" s="23"/>
      <c r="CG22" s="23"/>
      <c r="CH22" s="24"/>
      <c r="CI22" s="23"/>
      <c r="CJ22" s="19"/>
      <c r="CK22" s="19"/>
      <c r="CL22" s="19"/>
      <c r="CM22" s="6"/>
      <c r="CN22" s="19"/>
      <c r="CO22" s="23"/>
      <c r="CP22" s="23"/>
      <c r="CQ22" s="23"/>
      <c r="CR22" s="24"/>
      <c r="CS22" s="23"/>
      <c r="CT22" s="19"/>
      <c r="CU22" s="19"/>
      <c r="CV22" s="19"/>
      <c r="CW22" s="6"/>
      <c r="CX22" s="19"/>
      <c r="CY22" s="23"/>
      <c r="CZ22" s="23"/>
      <c r="DA22" s="23"/>
      <c r="DB22" s="24"/>
      <c r="DC22" s="23"/>
      <c r="DD22" s="19"/>
      <c r="DE22" s="19"/>
      <c r="DF22" s="19"/>
      <c r="DG22" s="6"/>
      <c r="DH22" s="19"/>
      <c r="DI22" s="23"/>
      <c r="DJ22" s="23"/>
      <c r="DK22" s="23"/>
      <c r="DL22" s="24"/>
      <c r="DM22" s="23"/>
      <c r="DN22" s="19"/>
      <c r="DO22" s="19"/>
      <c r="DP22" s="19"/>
      <c r="DQ22" s="6"/>
      <c r="DR22" s="19"/>
      <c r="DS22" s="23"/>
      <c r="DT22" s="23"/>
      <c r="DU22" s="23"/>
      <c r="DV22" s="24"/>
      <c r="DW22" s="23"/>
      <c r="DX22" s="19"/>
      <c r="DY22" s="19"/>
      <c r="DZ22" s="19"/>
      <c r="EA22" s="6"/>
      <c r="EB22" s="19"/>
      <c r="EC22" s="23"/>
      <c r="ED22" s="23"/>
      <c r="EE22" s="23"/>
      <c r="EF22" s="24"/>
      <c r="EG22" s="23"/>
      <c r="EH22" s="19"/>
      <c r="EI22" s="19"/>
      <c r="EJ22" s="19"/>
      <c r="EK22" s="6"/>
      <c r="EL22" s="19"/>
      <c r="EM22" s="23"/>
      <c r="EN22" s="23"/>
      <c r="EO22" s="23"/>
      <c r="EP22" s="24"/>
      <c r="EQ22" s="23"/>
      <c r="ER22" s="19"/>
      <c r="ES22" s="19"/>
      <c r="ET22" s="19"/>
      <c r="EU22" s="6"/>
      <c r="EV22" s="19"/>
      <c r="EW22" s="23"/>
      <c r="EX22" s="23"/>
      <c r="EY22" s="23"/>
      <c r="EZ22" s="24"/>
      <c r="FA22" s="23"/>
      <c r="FB22" s="19"/>
      <c r="FC22" s="19"/>
      <c r="FD22" s="19"/>
      <c r="FE22" s="6"/>
      <c r="FF22" s="19"/>
      <c r="FG22" s="23"/>
      <c r="FH22" s="23"/>
      <c r="FI22" s="23"/>
      <c r="FJ22" s="24"/>
      <c r="FK22" s="23"/>
      <c r="FL22" s="19"/>
      <c r="FM22" s="19"/>
      <c r="FN22" s="19"/>
      <c r="FO22" s="6"/>
      <c r="FP22" s="19"/>
      <c r="FQ22" s="23"/>
      <c r="FR22" s="23"/>
      <c r="FS22" s="23"/>
      <c r="FT22" s="24"/>
      <c r="FU22" s="23"/>
      <c r="FV22" s="19"/>
      <c r="FW22" s="19"/>
      <c r="FX22" s="19"/>
      <c r="FY22" s="6"/>
      <c r="FZ22" s="19"/>
      <c r="GA22" s="110"/>
      <c r="GB22" s="110"/>
      <c r="GC22" s="110"/>
      <c r="GD22" s="111"/>
      <c r="GE22" s="110"/>
      <c r="GF22" s="110"/>
      <c r="GG22" s="110"/>
      <c r="GH22" s="110"/>
      <c r="GI22" s="111"/>
      <c r="GJ22" s="110"/>
      <c r="GK22" s="110"/>
      <c r="GL22" s="110"/>
      <c r="GM22" s="110"/>
      <c r="GN22" s="111"/>
      <c r="GO22" s="110"/>
      <c r="GP22" s="110"/>
      <c r="GQ22" s="110"/>
      <c r="GR22" s="110"/>
      <c r="GS22" s="111"/>
      <c r="GT22" s="110"/>
      <c r="GU22" s="110"/>
      <c r="GV22" s="110"/>
      <c r="GW22" s="110"/>
      <c r="GX22" s="111"/>
      <c r="GY22" s="110"/>
      <c r="GZ22" s="110"/>
      <c r="HA22" s="110"/>
      <c r="HB22" s="110"/>
      <c r="HC22" s="111"/>
      <c r="HD22" s="110"/>
      <c r="HE22" s="110"/>
      <c r="HF22" s="110"/>
      <c r="HG22" s="110"/>
      <c r="HH22" s="111"/>
      <c r="HI22" s="110"/>
      <c r="HJ22" s="110"/>
      <c r="HK22" s="110"/>
      <c r="HL22" s="110"/>
      <c r="HM22" s="111"/>
      <c r="HN22" s="110"/>
      <c r="HO22" s="110"/>
      <c r="HP22" s="110"/>
      <c r="HQ22" s="110"/>
      <c r="HR22" s="111"/>
      <c r="HS22" s="110"/>
      <c r="HT22" s="110"/>
      <c r="HU22" s="110"/>
      <c r="HV22" s="110"/>
      <c r="HW22" s="111"/>
      <c r="HX22" s="110"/>
      <c r="HY22" s="110"/>
      <c r="HZ22" s="110"/>
      <c r="IA22" s="110"/>
      <c r="IB22" s="111"/>
      <c r="IC22" s="110"/>
      <c r="ID22" s="110"/>
      <c r="IE22" s="110"/>
      <c r="IF22" s="110"/>
      <c r="IG22" s="111"/>
      <c r="IH22" s="110"/>
      <c r="II22" s="110"/>
      <c r="IJ22" s="110"/>
      <c r="IK22" s="110"/>
      <c r="IL22" s="111"/>
      <c r="IM22" s="110"/>
      <c r="IN22" s="110"/>
      <c r="IO22" s="110"/>
      <c r="IP22" s="110"/>
      <c r="IQ22" s="111"/>
      <c r="IR22" s="110"/>
      <c r="IS22" s="110"/>
      <c r="IT22" s="110"/>
      <c r="IU22" s="110"/>
      <c r="IV22" s="111"/>
      <c r="IW22" s="110"/>
    </row>
    <row r="23" spans="1:257" ht="95.25" customHeight="1">
      <c r="A23" s="176" t="s">
        <v>458</v>
      </c>
      <c r="B23" s="133" t="s">
        <v>449</v>
      </c>
      <c r="C23" s="22" t="s">
        <v>435</v>
      </c>
      <c r="D23" s="23" t="s">
        <v>231</v>
      </c>
      <c r="E23" s="23" t="s">
        <v>232</v>
      </c>
      <c r="F23" s="23" t="s">
        <v>233</v>
      </c>
      <c r="G23" s="23" t="s">
        <v>234</v>
      </c>
      <c r="H23" s="171"/>
      <c r="I23" s="171"/>
      <c r="J23" s="19"/>
      <c r="K23" s="171"/>
      <c r="L23" s="19"/>
      <c r="M23" s="172"/>
      <c r="N23" s="24"/>
      <c r="O23" s="23"/>
      <c r="P23" s="24"/>
      <c r="Q23" s="23"/>
      <c r="R23" s="171"/>
      <c r="S23" s="171"/>
      <c r="T23" s="19"/>
      <c r="U23" s="6"/>
      <c r="V23" s="19"/>
      <c r="W23" s="24"/>
      <c r="X23" s="24"/>
      <c r="Y23" s="23"/>
      <c r="Z23" s="24"/>
      <c r="AA23" s="23"/>
      <c r="AB23" s="6"/>
      <c r="AC23" s="6"/>
      <c r="AD23" s="19"/>
      <c r="AE23" s="6"/>
      <c r="AF23" s="19"/>
      <c r="AG23" s="24"/>
      <c r="AH23" s="24"/>
      <c r="AI23" s="23"/>
      <c r="AJ23" s="24"/>
      <c r="AK23" s="23"/>
      <c r="AL23" s="6"/>
      <c r="AM23" s="6"/>
      <c r="AN23" s="19"/>
      <c r="AO23" s="6"/>
      <c r="AP23" s="19"/>
      <c r="AQ23" s="24"/>
      <c r="AR23" s="24"/>
      <c r="AS23" s="23"/>
      <c r="AT23" s="24"/>
      <c r="AU23" s="23"/>
      <c r="AV23" s="6"/>
      <c r="AW23" s="6"/>
      <c r="AX23" s="19"/>
      <c r="AY23" s="6"/>
      <c r="AZ23" s="19"/>
      <c r="BA23" s="24"/>
      <c r="BB23" s="24"/>
      <c r="BC23" s="23"/>
      <c r="BD23" s="24"/>
      <c r="BE23" s="23"/>
      <c r="BF23" s="6"/>
      <c r="BG23" s="6"/>
      <c r="BH23" s="19"/>
      <c r="BI23" s="6"/>
      <c r="BJ23" s="19"/>
      <c r="BK23" s="24"/>
      <c r="BL23" s="24"/>
      <c r="BM23" s="23"/>
      <c r="BN23" s="24"/>
      <c r="BO23" s="23"/>
      <c r="BP23" s="6"/>
      <c r="BQ23" s="6"/>
      <c r="BR23" s="19"/>
      <c r="BS23" s="6"/>
      <c r="BT23" s="19"/>
      <c r="BU23" s="24"/>
      <c r="BV23" s="24"/>
      <c r="BW23" s="23"/>
      <c r="BX23" s="24"/>
      <c r="BY23" s="23"/>
      <c r="BZ23" s="6"/>
      <c r="CA23" s="6"/>
      <c r="CB23" s="19"/>
      <c r="CC23" s="6"/>
      <c r="CD23" s="19"/>
      <c r="CE23" s="24"/>
      <c r="CF23" s="24"/>
      <c r="CG23" s="23"/>
      <c r="CH23" s="24"/>
      <c r="CI23" s="23"/>
      <c r="CJ23" s="6"/>
      <c r="CK23" s="6"/>
      <c r="CL23" s="19"/>
      <c r="CM23" s="6"/>
      <c r="CN23" s="19"/>
      <c r="CO23" s="24"/>
      <c r="CP23" s="24"/>
      <c r="CQ23" s="23"/>
      <c r="CR23" s="24"/>
      <c r="CS23" s="23"/>
      <c r="CT23" s="6"/>
      <c r="CU23" s="6"/>
      <c r="CV23" s="19"/>
      <c r="CW23" s="6"/>
      <c r="CX23" s="19"/>
      <c r="CY23" s="24"/>
      <c r="CZ23" s="24"/>
      <c r="DA23" s="23"/>
      <c r="DB23" s="24"/>
      <c r="DC23" s="23"/>
      <c r="DD23" s="6"/>
      <c r="DE23" s="6"/>
      <c r="DF23" s="19"/>
      <c r="DG23" s="6"/>
      <c r="DH23" s="19"/>
      <c r="DI23" s="24"/>
      <c r="DJ23" s="24"/>
      <c r="DK23" s="23"/>
      <c r="DL23" s="24"/>
      <c r="DM23" s="23"/>
      <c r="DN23" s="6"/>
      <c r="DO23" s="6"/>
      <c r="DP23" s="19"/>
      <c r="DQ23" s="6"/>
      <c r="DR23" s="19"/>
      <c r="DS23" s="24"/>
      <c r="DT23" s="24"/>
      <c r="DU23" s="23"/>
      <c r="DV23" s="24"/>
      <c r="DW23" s="23"/>
      <c r="DX23" s="6"/>
      <c r="DY23" s="6"/>
      <c r="DZ23" s="19"/>
      <c r="EA23" s="6"/>
      <c r="EB23" s="19"/>
      <c r="EC23" s="24"/>
      <c r="ED23" s="24"/>
      <c r="EE23" s="23"/>
      <c r="EF23" s="24"/>
      <c r="EG23" s="23"/>
      <c r="EH23" s="6"/>
      <c r="EI23" s="6"/>
      <c r="EJ23" s="19"/>
      <c r="EK23" s="6"/>
      <c r="EL23" s="19"/>
      <c r="EM23" s="24"/>
      <c r="EN23" s="24"/>
      <c r="EO23" s="23"/>
      <c r="EP23" s="24"/>
      <c r="EQ23" s="23"/>
      <c r="ER23" s="6"/>
      <c r="ES23" s="6"/>
      <c r="ET23" s="19"/>
      <c r="EU23" s="6"/>
      <c r="EV23" s="19"/>
      <c r="EW23" s="24"/>
      <c r="EX23" s="24"/>
      <c r="EY23" s="23"/>
      <c r="EZ23" s="24"/>
      <c r="FA23" s="23"/>
      <c r="FB23" s="6"/>
      <c r="FC23" s="6"/>
      <c r="FD23" s="19"/>
      <c r="FE23" s="6"/>
      <c r="FF23" s="19"/>
      <c r="FG23" s="24"/>
      <c r="FH23" s="24"/>
      <c r="FI23" s="23"/>
      <c r="FJ23" s="24"/>
      <c r="FK23" s="23"/>
      <c r="FL23" s="6"/>
      <c r="FM23" s="6"/>
      <c r="FN23" s="19"/>
      <c r="FO23" s="6"/>
      <c r="FP23" s="19"/>
      <c r="FQ23" s="24"/>
      <c r="FR23" s="24"/>
      <c r="FS23" s="23"/>
      <c r="FT23" s="24"/>
      <c r="FU23" s="23"/>
      <c r="FV23" s="6"/>
      <c r="FW23" s="6"/>
      <c r="FX23" s="19"/>
      <c r="FY23" s="6"/>
      <c r="FZ23" s="19"/>
      <c r="GA23" s="111"/>
      <c r="GB23" s="111"/>
      <c r="GC23" s="110"/>
      <c r="GD23" s="111"/>
      <c r="GE23" s="110"/>
      <c r="GF23" s="111"/>
      <c r="GG23" s="111"/>
      <c r="GH23" s="110"/>
      <c r="GI23" s="111"/>
      <c r="GJ23" s="110"/>
      <c r="GK23" s="111"/>
      <c r="GL23" s="111"/>
      <c r="GM23" s="110"/>
      <c r="GN23" s="111"/>
      <c r="GO23" s="110"/>
      <c r="GP23" s="111"/>
      <c r="GQ23" s="111"/>
      <c r="GR23" s="110"/>
      <c r="GS23" s="111"/>
      <c r="GT23" s="110"/>
      <c r="GU23" s="111"/>
      <c r="GV23" s="111"/>
      <c r="GW23" s="110"/>
      <c r="GX23" s="111"/>
      <c r="GY23" s="110"/>
      <c r="GZ23" s="111"/>
      <c r="HA23" s="111"/>
      <c r="HB23" s="110"/>
      <c r="HC23" s="111"/>
      <c r="HD23" s="110"/>
      <c r="HE23" s="111"/>
      <c r="HF23" s="111"/>
      <c r="HG23" s="110"/>
      <c r="HH23" s="111"/>
      <c r="HI23" s="110"/>
      <c r="HJ23" s="111"/>
      <c r="HK23" s="111"/>
      <c r="HL23" s="110"/>
      <c r="HM23" s="111"/>
      <c r="HN23" s="110"/>
      <c r="HO23" s="111"/>
      <c r="HP23" s="111"/>
      <c r="HQ23" s="110"/>
      <c r="HR23" s="111"/>
      <c r="HS23" s="110"/>
      <c r="HT23" s="111"/>
      <c r="HU23" s="111"/>
      <c r="HV23" s="110"/>
      <c r="HW23" s="111"/>
      <c r="HX23" s="110"/>
      <c r="HY23" s="111"/>
      <c r="HZ23" s="111"/>
      <c r="IA23" s="110"/>
      <c r="IB23" s="111"/>
      <c r="IC23" s="110"/>
      <c r="ID23" s="111"/>
      <c r="IE23" s="111"/>
      <c r="IF23" s="110"/>
      <c r="IG23" s="111"/>
      <c r="IH23" s="110"/>
      <c r="II23" s="111"/>
      <c r="IJ23" s="111"/>
      <c r="IK23" s="110"/>
      <c r="IL23" s="111"/>
      <c r="IM23" s="110"/>
      <c r="IN23" s="111"/>
      <c r="IO23" s="111"/>
      <c r="IP23" s="110"/>
      <c r="IQ23" s="111"/>
      <c r="IR23" s="110"/>
      <c r="IS23" s="111"/>
      <c r="IT23" s="111"/>
      <c r="IU23" s="110"/>
      <c r="IV23" s="111"/>
      <c r="IW23" s="110"/>
    </row>
    <row r="24" spans="1:257" ht="89.25" customHeight="1">
      <c r="A24" s="176" t="s">
        <v>458</v>
      </c>
      <c r="B24" s="133" t="s">
        <v>450</v>
      </c>
      <c r="C24" s="22" t="s">
        <v>428</v>
      </c>
      <c r="D24" s="23" t="s">
        <v>235</v>
      </c>
      <c r="E24" s="23" t="s">
        <v>236</v>
      </c>
      <c r="F24" s="23" t="s">
        <v>237</v>
      </c>
      <c r="G24" s="23" t="s">
        <v>238</v>
      </c>
      <c r="H24" s="19"/>
      <c r="I24" s="171"/>
      <c r="J24" s="19"/>
      <c r="K24" s="171"/>
      <c r="L24" s="19"/>
      <c r="M24" s="23"/>
      <c r="N24" s="23"/>
      <c r="O24" s="23"/>
      <c r="P24" s="24"/>
      <c r="Q24" s="23"/>
      <c r="R24" s="19"/>
      <c r="S24" s="19"/>
      <c r="T24" s="19"/>
      <c r="U24" s="6"/>
      <c r="V24" s="19"/>
      <c r="W24" s="23"/>
      <c r="X24" s="23"/>
      <c r="Y24" s="23"/>
      <c r="Z24" s="24"/>
      <c r="AA24" s="23"/>
      <c r="AB24" s="19"/>
      <c r="AC24" s="19"/>
      <c r="AD24" s="19"/>
      <c r="AE24" s="6"/>
      <c r="AF24" s="19"/>
      <c r="AG24" s="23"/>
      <c r="AH24" s="23"/>
      <c r="AI24" s="23"/>
      <c r="AJ24" s="24"/>
      <c r="AK24" s="23"/>
      <c r="AL24" s="19"/>
      <c r="AM24" s="19"/>
      <c r="AN24" s="19"/>
      <c r="AO24" s="6"/>
      <c r="AP24" s="19"/>
      <c r="AQ24" s="23"/>
      <c r="AR24" s="23"/>
      <c r="AS24" s="23"/>
      <c r="AT24" s="24"/>
      <c r="AU24" s="23"/>
      <c r="AV24" s="19"/>
      <c r="AW24" s="19"/>
      <c r="AX24" s="19"/>
      <c r="AY24" s="6"/>
      <c r="AZ24" s="19"/>
      <c r="BA24" s="23"/>
      <c r="BB24" s="23"/>
      <c r="BC24" s="23"/>
      <c r="BD24" s="24"/>
      <c r="BE24" s="23"/>
      <c r="BF24" s="19"/>
      <c r="BG24" s="19"/>
      <c r="BH24" s="19"/>
      <c r="BI24" s="6"/>
      <c r="BJ24" s="19"/>
      <c r="BK24" s="23"/>
      <c r="BL24" s="23"/>
      <c r="BM24" s="23"/>
      <c r="BN24" s="24"/>
      <c r="BO24" s="23"/>
      <c r="BP24" s="19"/>
      <c r="BQ24" s="19"/>
      <c r="BR24" s="19"/>
      <c r="BS24" s="6"/>
      <c r="BT24" s="19"/>
      <c r="BU24" s="23"/>
      <c r="BV24" s="23"/>
      <c r="BW24" s="23"/>
      <c r="BX24" s="24"/>
      <c r="BY24" s="23"/>
      <c r="BZ24" s="19"/>
      <c r="CA24" s="19"/>
      <c r="CB24" s="19"/>
      <c r="CC24" s="6"/>
      <c r="CD24" s="19"/>
      <c r="CE24" s="23"/>
      <c r="CF24" s="23"/>
      <c r="CG24" s="23"/>
      <c r="CH24" s="24"/>
      <c r="CI24" s="23"/>
      <c r="CJ24" s="19"/>
      <c r="CK24" s="19"/>
      <c r="CL24" s="19"/>
      <c r="CM24" s="6"/>
      <c r="CN24" s="19"/>
      <c r="CO24" s="23"/>
      <c r="CP24" s="23"/>
      <c r="CQ24" s="23"/>
      <c r="CR24" s="24"/>
      <c r="CS24" s="23"/>
      <c r="CT24" s="19"/>
      <c r="CU24" s="19"/>
      <c r="CV24" s="19"/>
      <c r="CW24" s="6"/>
      <c r="CX24" s="19"/>
      <c r="CY24" s="23"/>
      <c r="CZ24" s="23"/>
      <c r="DA24" s="23"/>
      <c r="DB24" s="24"/>
      <c r="DC24" s="23"/>
      <c r="DD24" s="19"/>
      <c r="DE24" s="19"/>
      <c r="DF24" s="19"/>
      <c r="DG24" s="6"/>
      <c r="DH24" s="19"/>
      <c r="DI24" s="23"/>
      <c r="DJ24" s="23"/>
      <c r="DK24" s="23"/>
      <c r="DL24" s="24"/>
      <c r="DM24" s="23"/>
      <c r="DN24" s="19"/>
      <c r="DO24" s="19"/>
      <c r="DP24" s="19"/>
      <c r="DQ24" s="6"/>
      <c r="DR24" s="19"/>
      <c r="DS24" s="23"/>
      <c r="DT24" s="23"/>
      <c r="DU24" s="23"/>
      <c r="DV24" s="24"/>
      <c r="DW24" s="23"/>
      <c r="DX24" s="19"/>
      <c r="DY24" s="19"/>
      <c r="DZ24" s="19"/>
      <c r="EA24" s="6"/>
      <c r="EB24" s="19"/>
      <c r="EC24" s="23"/>
      <c r="ED24" s="23"/>
      <c r="EE24" s="23"/>
      <c r="EF24" s="24"/>
      <c r="EG24" s="23"/>
      <c r="EH24" s="19"/>
      <c r="EI24" s="19"/>
      <c r="EJ24" s="19"/>
      <c r="EK24" s="6"/>
      <c r="EL24" s="19"/>
      <c r="EM24" s="23"/>
      <c r="EN24" s="23"/>
      <c r="EO24" s="23"/>
      <c r="EP24" s="24"/>
      <c r="EQ24" s="23"/>
      <c r="ER24" s="19"/>
      <c r="ES24" s="19"/>
      <c r="ET24" s="19"/>
      <c r="EU24" s="6"/>
      <c r="EV24" s="19"/>
      <c r="EW24" s="23"/>
      <c r="EX24" s="23"/>
      <c r="EY24" s="23"/>
      <c r="EZ24" s="24"/>
      <c r="FA24" s="23"/>
      <c r="FB24" s="19"/>
      <c r="FC24" s="19"/>
      <c r="FD24" s="19"/>
      <c r="FE24" s="6"/>
      <c r="FF24" s="19"/>
      <c r="FG24" s="23"/>
      <c r="FH24" s="23"/>
      <c r="FI24" s="23"/>
      <c r="FJ24" s="24"/>
      <c r="FK24" s="23"/>
      <c r="FL24" s="19"/>
      <c r="FM24" s="19"/>
      <c r="FN24" s="19"/>
      <c r="FO24" s="6"/>
      <c r="FP24" s="19"/>
      <c r="FQ24" s="23"/>
      <c r="FR24" s="23"/>
      <c r="FS24" s="23"/>
      <c r="FT24" s="24"/>
      <c r="FU24" s="23"/>
      <c r="FV24" s="19"/>
      <c r="FW24" s="19"/>
      <c r="FX24" s="19"/>
      <c r="FY24" s="6"/>
      <c r="FZ24" s="19"/>
      <c r="GA24" s="110"/>
      <c r="GB24" s="110"/>
      <c r="GC24" s="110"/>
      <c r="GD24" s="111"/>
      <c r="GE24" s="110"/>
      <c r="GF24" s="110"/>
      <c r="GG24" s="110"/>
      <c r="GH24" s="110"/>
      <c r="GI24" s="111"/>
      <c r="GJ24" s="110"/>
      <c r="GK24" s="110"/>
      <c r="GL24" s="110"/>
      <c r="GM24" s="110"/>
      <c r="GN24" s="111"/>
      <c r="GO24" s="110"/>
      <c r="GP24" s="110"/>
      <c r="GQ24" s="110"/>
      <c r="GR24" s="110"/>
      <c r="GS24" s="111"/>
      <c r="GT24" s="110"/>
      <c r="GU24" s="110"/>
      <c r="GV24" s="110"/>
      <c r="GW24" s="110"/>
      <c r="GX24" s="111"/>
      <c r="GY24" s="110"/>
      <c r="GZ24" s="110"/>
      <c r="HA24" s="110"/>
      <c r="HB24" s="110"/>
      <c r="HC24" s="111"/>
      <c r="HD24" s="110"/>
      <c r="HE24" s="110"/>
      <c r="HF24" s="110"/>
      <c r="HG24" s="110"/>
      <c r="HH24" s="111"/>
      <c r="HI24" s="110"/>
      <c r="HJ24" s="110"/>
      <c r="HK24" s="110"/>
      <c r="HL24" s="110"/>
      <c r="HM24" s="111"/>
      <c r="HN24" s="110"/>
      <c r="HO24" s="110"/>
      <c r="HP24" s="110"/>
      <c r="HQ24" s="110"/>
      <c r="HR24" s="111"/>
      <c r="HS24" s="110"/>
      <c r="HT24" s="110"/>
      <c r="HU24" s="110"/>
      <c r="HV24" s="110"/>
      <c r="HW24" s="111"/>
      <c r="HX24" s="110"/>
      <c r="HY24" s="110"/>
      <c r="HZ24" s="110"/>
      <c r="IA24" s="110"/>
      <c r="IB24" s="111"/>
      <c r="IC24" s="110"/>
      <c r="ID24" s="110"/>
      <c r="IE24" s="110"/>
      <c r="IF24" s="110"/>
      <c r="IG24" s="111"/>
      <c r="IH24" s="110"/>
      <c r="II24" s="110"/>
      <c r="IJ24" s="110"/>
      <c r="IK24" s="110"/>
      <c r="IL24" s="111"/>
      <c r="IM24" s="110"/>
      <c r="IN24" s="110"/>
      <c r="IO24" s="110"/>
      <c r="IP24" s="110"/>
      <c r="IQ24" s="111"/>
      <c r="IR24" s="110"/>
      <c r="IS24" s="110"/>
      <c r="IT24" s="110"/>
      <c r="IU24" s="110"/>
      <c r="IV24" s="111"/>
      <c r="IW24" s="110"/>
    </row>
    <row r="25" spans="1:257" ht="77.099999999999994" customHeight="1">
      <c r="A25" s="175" t="s">
        <v>458</v>
      </c>
      <c r="B25" s="45" t="s">
        <v>198</v>
      </c>
      <c r="C25" s="22" t="s">
        <v>433</v>
      </c>
      <c r="D25" s="23" t="s">
        <v>239</v>
      </c>
      <c r="E25" s="23" t="s">
        <v>240</v>
      </c>
      <c r="F25" s="23" t="s">
        <v>241</v>
      </c>
      <c r="G25" s="23" t="s">
        <v>242</v>
      </c>
      <c r="H25" s="19"/>
      <c r="I25" s="171"/>
      <c r="J25" s="19"/>
      <c r="K25" s="171"/>
      <c r="L25" s="19"/>
      <c r="M25" s="23"/>
      <c r="N25" s="23"/>
      <c r="O25" s="23"/>
      <c r="P25" s="24"/>
      <c r="Q25" s="23"/>
      <c r="R25" s="19"/>
      <c r="S25" s="19"/>
      <c r="T25" s="19"/>
      <c r="U25" s="6"/>
      <c r="V25" s="19"/>
      <c r="W25" s="23"/>
      <c r="X25" s="23"/>
      <c r="Y25" s="23"/>
      <c r="Z25" s="24"/>
      <c r="AA25" s="23"/>
      <c r="AB25" s="19"/>
      <c r="AC25" s="19"/>
      <c r="AD25" s="19"/>
      <c r="AE25" s="6"/>
      <c r="AF25" s="19"/>
      <c r="AG25" s="23"/>
      <c r="AH25" s="23"/>
      <c r="AI25" s="23"/>
      <c r="AJ25" s="24"/>
      <c r="AK25" s="23"/>
      <c r="AL25" s="19"/>
      <c r="AM25" s="19"/>
      <c r="AN25" s="19"/>
      <c r="AO25" s="6"/>
      <c r="AP25" s="19"/>
      <c r="AQ25" s="23"/>
      <c r="AR25" s="23"/>
      <c r="AS25" s="23"/>
      <c r="AT25" s="24"/>
      <c r="AU25" s="23"/>
      <c r="AV25" s="19"/>
      <c r="AW25" s="19"/>
      <c r="AX25" s="19"/>
      <c r="AY25" s="6"/>
      <c r="AZ25" s="19"/>
      <c r="BA25" s="23"/>
      <c r="BB25" s="23"/>
      <c r="BC25" s="23"/>
      <c r="BD25" s="24"/>
      <c r="BE25" s="23"/>
      <c r="BF25" s="19"/>
      <c r="BG25" s="19"/>
      <c r="BH25" s="19"/>
      <c r="BI25" s="6"/>
      <c r="BJ25" s="19"/>
      <c r="BK25" s="23"/>
      <c r="BL25" s="23"/>
      <c r="BM25" s="23"/>
      <c r="BN25" s="24"/>
      <c r="BO25" s="23"/>
      <c r="BP25" s="19"/>
      <c r="BQ25" s="19"/>
      <c r="BR25" s="19"/>
      <c r="BS25" s="6"/>
      <c r="BT25" s="19"/>
      <c r="BU25" s="23"/>
      <c r="BV25" s="23"/>
      <c r="BW25" s="23"/>
      <c r="BX25" s="24"/>
      <c r="BY25" s="23"/>
      <c r="BZ25" s="19"/>
      <c r="CA25" s="19"/>
      <c r="CB25" s="19"/>
      <c r="CC25" s="6"/>
      <c r="CD25" s="19"/>
      <c r="CE25" s="23"/>
      <c r="CF25" s="23"/>
      <c r="CG25" s="23"/>
      <c r="CH25" s="24"/>
      <c r="CI25" s="23"/>
      <c r="CJ25" s="19"/>
      <c r="CK25" s="19"/>
      <c r="CL25" s="19"/>
      <c r="CM25" s="6"/>
      <c r="CN25" s="19"/>
      <c r="CO25" s="23"/>
      <c r="CP25" s="23"/>
      <c r="CQ25" s="23"/>
      <c r="CR25" s="24"/>
      <c r="CS25" s="23"/>
      <c r="CT25" s="19"/>
      <c r="CU25" s="19"/>
      <c r="CV25" s="19"/>
      <c r="CW25" s="6"/>
      <c r="CX25" s="19"/>
      <c r="CY25" s="23"/>
      <c r="CZ25" s="23"/>
      <c r="DA25" s="23"/>
      <c r="DB25" s="24"/>
      <c r="DC25" s="23"/>
      <c r="DD25" s="19"/>
      <c r="DE25" s="19"/>
      <c r="DF25" s="19"/>
      <c r="DG25" s="6"/>
      <c r="DH25" s="19"/>
      <c r="DI25" s="23"/>
      <c r="DJ25" s="23"/>
      <c r="DK25" s="23"/>
      <c r="DL25" s="24"/>
      <c r="DM25" s="23"/>
      <c r="DN25" s="19"/>
      <c r="DO25" s="19"/>
      <c r="DP25" s="19"/>
      <c r="DQ25" s="6"/>
      <c r="DR25" s="19"/>
      <c r="DS25" s="23"/>
      <c r="DT25" s="23"/>
      <c r="DU25" s="23"/>
      <c r="DV25" s="24"/>
      <c r="DW25" s="23"/>
      <c r="DX25" s="19"/>
      <c r="DY25" s="19"/>
      <c r="DZ25" s="19"/>
      <c r="EA25" s="6"/>
      <c r="EB25" s="19"/>
      <c r="EC25" s="23"/>
      <c r="ED25" s="23"/>
      <c r="EE25" s="23"/>
      <c r="EF25" s="24"/>
      <c r="EG25" s="23"/>
      <c r="EH25" s="19"/>
      <c r="EI25" s="19"/>
      <c r="EJ25" s="19"/>
      <c r="EK25" s="6"/>
      <c r="EL25" s="19"/>
      <c r="EM25" s="23"/>
      <c r="EN25" s="23"/>
      <c r="EO25" s="23"/>
      <c r="EP25" s="24"/>
      <c r="EQ25" s="23"/>
      <c r="ER25" s="19"/>
      <c r="ES25" s="19"/>
      <c r="ET25" s="19"/>
      <c r="EU25" s="6"/>
      <c r="EV25" s="19"/>
      <c r="EW25" s="23"/>
      <c r="EX25" s="23"/>
      <c r="EY25" s="23"/>
      <c r="EZ25" s="24"/>
      <c r="FA25" s="23"/>
      <c r="FB25" s="19"/>
      <c r="FC25" s="19"/>
      <c r="FD25" s="19"/>
      <c r="FE25" s="6"/>
      <c r="FF25" s="19"/>
      <c r="FG25" s="23"/>
      <c r="FH25" s="23"/>
      <c r="FI25" s="23"/>
      <c r="FJ25" s="24"/>
      <c r="FK25" s="23"/>
      <c r="FL25" s="19"/>
      <c r="FM25" s="19"/>
      <c r="FN25" s="19"/>
      <c r="FO25" s="6"/>
      <c r="FP25" s="19"/>
      <c r="FQ25" s="23"/>
      <c r="FR25" s="23"/>
      <c r="FS25" s="23"/>
      <c r="FT25" s="24"/>
      <c r="FU25" s="23"/>
      <c r="FV25" s="19"/>
      <c r="FW25" s="19"/>
      <c r="FX25" s="19"/>
      <c r="FY25" s="6"/>
      <c r="FZ25" s="19"/>
      <c r="GA25" s="110"/>
      <c r="GB25" s="110"/>
      <c r="GC25" s="110"/>
      <c r="GD25" s="111"/>
      <c r="GE25" s="110"/>
      <c r="GF25" s="110"/>
      <c r="GG25" s="110"/>
      <c r="GH25" s="110"/>
      <c r="GI25" s="111"/>
      <c r="GJ25" s="110"/>
      <c r="GK25" s="110"/>
      <c r="GL25" s="110"/>
      <c r="GM25" s="110"/>
      <c r="GN25" s="111"/>
      <c r="GO25" s="110"/>
      <c r="GP25" s="110"/>
      <c r="GQ25" s="110"/>
      <c r="GR25" s="110"/>
      <c r="GS25" s="111"/>
      <c r="GT25" s="110"/>
      <c r="GU25" s="110"/>
      <c r="GV25" s="110"/>
      <c r="GW25" s="110"/>
      <c r="GX25" s="111"/>
      <c r="GY25" s="110"/>
      <c r="GZ25" s="110"/>
      <c r="HA25" s="110"/>
      <c r="HB25" s="110"/>
      <c r="HC25" s="111"/>
      <c r="HD25" s="110"/>
      <c r="HE25" s="110"/>
      <c r="HF25" s="110"/>
      <c r="HG25" s="110"/>
      <c r="HH25" s="111"/>
      <c r="HI25" s="110"/>
      <c r="HJ25" s="110"/>
      <c r="HK25" s="110"/>
      <c r="HL25" s="110"/>
      <c r="HM25" s="111"/>
      <c r="HN25" s="110"/>
      <c r="HO25" s="110"/>
      <c r="HP25" s="110"/>
      <c r="HQ25" s="110"/>
      <c r="HR25" s="111"/>
      <c r="HS25" s="110"/>
      <c r="HT25" s="110"/>
      <c r="HU25" s="110"/>
      <c r="HV25" s="110"/>
      <c r="HW25" s="111"/>
      <c r="HX25" s="110"/>
      <c r="HY25" s="110"/>
      <c r="HZ25" s="110"/>
      <c r="IA25" s="110"/>
      <c r="IB25" s="111"/>
      <c r="IC25" s="110"/>
      <c r="ID25" s="110"/>
      <c r="IE25" s="110"/>
      <c r="IF25" s="110"/>
      <c r="IG25" s="111"/>
      <c r="IH25" s="110"/>
      <c r="II25" s="110"/>
      <c r="IJ25" s="110"/>
      <c r="IK25" s="110"/>
      <c r="IL25" s="111"/>
      <c r="IM25" s="110"/>
      <c r="IN25" s="110"/>
      <c r="IO25" s="110"/>
      <c r="IP25" s="110"/>
      <c r="IQ25" s="111"/>
      <c r="IR25" s="110"/>
      <c r="IS25" s="110"/>
      <c r="IT25" s="110"/>
      <c r="IU25" s="110"/>
      <c r="IV25" s="111"/>
      <c r="IW25" s="110"/>
    </row>
    <row r="26" spans="1:257" ht="77.099999999999994" customHeight="1">
      <c r="A26" s="175" t="s">
        <v>458</v>
      </c>
      <c r="B26" s="45" t="s">
        <v>199</v>
      </c>
      <c r="C26" s="22" t="s">
        <v>434</v>
      </c>
      <c r="D26" s="23" t="s">
        <v>243</v>
      </c>
      <c r="E26" s="23" t="s">
        <v>244</v>
      </c>
      <c r="F26" s="23" t="s">
        <v>245</v>
      </c>
      <c r="G26" s="23" t="s">
        <v>246</v>
      </c>
      <c r="H26" s="19"/>
      <c r="I26" s="171"/>
      <c r="J26" s="19"/>
      <c r="K26" s="171"/>
      <c r="L26" s="19"/>
      <c r="M26" s="23"/>
      <c r="N26" s="23"/>
      <c r="O26" s="23"/>
      <c r="P26" s="24"/>
      <c r="Q26" s="23"/>
      <c r="R26" s="19"/>
      <c r="S26" s="19"/>
      <c r="T26" s="19"/>
      <c r="U26" s="6"/>
      <c r="V26" s="19"/>
      <c r="W26" s="23"/>
      <c r="X26" s="23"/>
      <c r="Y26" s="23"/>
      <c r="Z26" s="24"/>
      <c r="AA26" s="23"/>
      <c r="AB26" s="19"/>
      <c r="AC26" s="19"/>
      <c r="AD26" s="19"/>
      <c r="AE26" s="6"/>
      <c r="AF26" s="19"/>
      <c r="AG26" s="23"/>
      <c r="AH26" s="23"/>
      <c r="AI26" s="23"/>
      <c r="AJ26" s="24"/>
      <c r="AK26" s="23"/>
      <c r="AL26" s="19"/>
      <c r="AM26" s="19"/>
      <c r="AN26" s="19"/>
      <c r="AO26" s="6"/>
      <c r="AP26" s="19"/>
      <c r="AQ26" s="23"/>
      <c r="AR26" s="23"/>
      <c r="AS26" s="23"/>
      <c r="AT26" s="24"/>
      <c r="AU26" s="23"/>
      <c r="AV26" s="19"/>
      <c r="AW26" s="19"/>
      <c r="AX26" s="19"/>
      <c r="AY26" s="6"/>
      <c r="AZ26" s="19"/>
      <c r="BA26" s="23"/>
      <c r="BB26" s="23"/>
      <c r="BC26" s="23"/>
      <c r="BD26" s="24"/>
      <c r="BE26" s="23"/>
      <c r="BF26" s="19"/>
      <c r="BG26" s="19"/>
      <c r="BH26" s="19"/>
      <c r="BI26" s="6"/>
      <c r="BJ26" s="19"/>
      <c r="BK26" s="23"/>
      <c r="BL26" s="23"/>
      <c r="BM26" s="23"/>
      <c r="BN26" s="24"/>
      <c r="BO26" s="23"/>
      <c r="BP26" s="19"/>
      <c r="BQ26" s="19"/>
      <c r="BR26" s="19"/>
      <c r="BS26" s="6"/>
      <c r="BT26" s="19"/>
      <c r="BU26" s="23"/>
      <c r="BV26" s="23"/>
      <c r="BW26" s="23"/>
      <c r="BX26" s="24"/>
      <c r="BY26" s="23"/>
      <c r="BZ26" s="19"/>
      <c r="CA26" s="19"/>
      <c r="CB26" s="19"/>
      <c r="CC26" s="6"/>
      <c r="CD26" s="19"/>
      <c r="CE26" s="23"/>
      <c r="CF26" s="23"/>
      <c r="CG26" s="23"/>
      <c r="CH26" s="24"/>
      <c r="CI26" s="23"/>
      <c r="CJ26" s="19"/>
      <c r="CK26" s="19"/>
      <c r="CL26" s="19"/>
      <c r="CM26" s="6"/>
      <c r="CN26" s="19"/>
      <c r="CO26" s="23"/>
      <c r="CP26" s="23"/>
      <c r="CQ26" s="23"/>
      <c r="CR26" s="24"/>
      <c r="CS26" s="23"/>
      <c r="CT26" s="19"/>
      <c r="CU26" s="19"/>
      <c r="CV26" s="19"/>
      <c r="CW26" s="6"/>
      <c r="CX26" s="19"/>
      <c r="CY26" s="23"/>
      <c r="CZ26" s="23"/>
      <c r="DA26" s="23"/>
      <c r="DB26" s="24"/>
      <c r="DC26" s="23"/>
      <c r="DD26" s="19"/>
      <c r="DE26" s="19"/>
      <c r="DF26" s="19"/>
      <c r="DG26" s="6"/>
      <c r="DH26" s="19"/>
      <c r="DI26" s="23"/>
      <c r="DJ26" s="23"/>
      <c r="DK26" s="23"/>
      <c r="DL26" s="24"/>
      <c r="DM26" s="23"/>
      <c r="DN26" s="19"/>
      <c r="DO26" s="19"/>
      <c r="DP26" s="19"/>
      <c r="DQ26" s="6"/>
      <c r="DR26" s="19"/>
      <c r="DS26" s="23"/>
      <c r="DT26" s="23"/>
      <c r="DU26" s="23"/>
      <c r="DV26" s="24"/>
      <c r="DW26" s="23"/>
      <c r="DX26" s="19"/>
      <c r="DY26" s="19"/>
      <c r="DZ26" s="19"/>
      <c r="EA26" s="6"/>
      <c r="EB26" s="19"/>
      <c r="EC26" s="23"/>
      <c r="ED26" s="23"/>
      <c r="EE26" s="23"/>
      <c r="EF26" s="24"/>
      <c r="EG26" s="23"/>
      <c r="EH26" s="19"/>
      <c r="EI26" s="19"/>
      <c r="EJ26" s="19"/>
      <c r="EK26" s="6"/>
      <c r="EL26" s="19"/>
      <c r="EM26" s="23"/>
      <c r="EN26" s="23"/>
      <c r="EO26" s="23"/>
      <c r="EP26" s="24"/>
      <c r="EQ26" s="23"/>
      <c r="ER26" s="19"/>
      <c r="ES26" s="19"/>
      <c r="ET26" s="19"/>
      <c r="EU26" s="6"/>
      <c r="EV26" s="19"/>
      <c r="EW26" s="23"/>
      <c r="EX26" s="23"/>
      <c r="EY26" s="23"/>
      <c r="EZ26" s="24"/>
      <c r="FA26" s="23"/>
      <c r="FB26" s="19"/>
      <c r="FC26" s="19"/>
      <c r="FD26" s="19"/>
      <c r="FE26" s="6"/>
      <c r="FF26" s="19"/>
      <c r="FG26" s="23"/>
      <c r="FH26" s="23"/>
      <c r="FI26" s="23"/>
      <c r="FJ26" s="24"/>
      <c r="FK26" s="23"/>
      <c r="FL26" s="19"/>
      <c r="FM26" s="19"/>
      <c r="FN26" s="19"/>
      <c r="FO26" s="6"/>
      <c r="FP26" s="19"/>
      <c r="FQ26" s="23"/>
      <c r="FR26" s="23"/>
      <c r="FS26" s="23"/>
      <c r="FT26" s="24"/>
      <c r="FU26" s="23"/>
      <c r="FV26" s="19"/>
      <c r="FW26" s="19"/>
      <c r="FX26" s="19"/>
      <c r="FY26" s="6"/>
      <c r="FZ26" s="19"/>
      <c r="GA26" s="110"/>
      <c r="GB26" s="110"/>
      <c r="GC26" s="110"/>
      <c r="GD26" s="111"/>
      <c r="GE26" s="110"/>
      <c r="GF26" s="110"/>
      <c r="GG26" s="110"/>
      <c r="GH26" s="110"/>
      <c r="GI26" s="111"/>
      <c r="GJ26" s="110"/>
      <c r="GK26" s="110"/>
      <c r="GL26" s="110"/>
      <c r="GM26" s="110"/>
      <c r="GN26" s="111"/>
      <c r="GO26" s="110"/>
      <c r="GP26" s="110"/>
      <c r="GQ26" s="110"/>
      <c r="GR26" s="110"/>
      <c r="GS26" s="111"/>
      <c r="GT26" s="110"/>
      <c r="GU26" s="110"/>
      <c r="GV26" s="110"/>
      <c r="GW26" s="110"/>
      <c r="GX26" s="111"/>
      <c r="GY26" s="110"/>
      <c r="GZ26" s="110"/>
      <c r="HA26" s="110"/>
      <c r="HB26" s="110"/>
      <c r="HC26" s="111"/>
      <c r="HD26" s="110"/>
      <c r="HE26" s="110"/>
      <c r="HF26" s="110"/>
      <c r="HG26" s="110"/>
      <c r="HH26" s="111"/>
      <c r="HI26" s="110"/>
      <c r="HJ26" s="110"/>
      <c r="HK26" s="110"/>
      <c r="HL26" s="110"/>
      <c r="HM26" s="111"/>
      <c r="HN26" s="110"/>
      <c r="HO26" s="110"/>
      <c r="HP26" s="110"/>
      <c r="HQ26" s="110"/>
      <c r="HR26" s="111"/>
      <c r="HS26" s="110"/>
      <c r="HT26" s="110"/>
      <c r="HU26" s="110"/>
      <c r="HV26" s="110"/>
      <c r="HW26" s="111"/>
      <c r="HX26" s="110"/>
      <c r="HY26" s="110"/>
      <c r="HZ26" s="110"/>
      <c r="IA26" s="110"/>
      <c r="IB26" s="111"/>
      <c r="IC26" s="110"/>
      <c r="ID26" s="110"/>
      <c r="IE26" s="110"/>
      <c r="IF26" s="110"/>
      <c r="IG26" s="111"/>
      <c r="IH26" s="110"/>
      <c r="II26" s="110"/>
      <c r="IJ26" s="110"/>
      <c r="IK26" s="110"/>
      <c r="IL26" s="111"/>
      <c r="IM26" s="110"/>
      <c r="IN26" s="110"/>
      <c r="IO26" s="110"/>
      <c r="IP26" s="110"/>
      <c r="IQ26" s="111"/>
      <c r="IR26" s="110"/>
      <c r="IS26" s="110"/>
      <c r="IT26" s="110"/>
      <c r="IU26" s="110"/>
      <c r="IV26" s="111"/>
      <c r="IW26" s="110"/>
    </row>
    <row r="27" spans="1:257" ht="77.099999999999994" customHeight="1">
      <c r="A27" s="175" t="s">
        <v>458</v>
      </c>
      <c r="B27" s="45" t="s">
        <v>116</v>
      </c>
      <c r="C27" s="22" t="s">
        <v>436</v>
      </c>
      <c r="D27" s="23" t="s">
        <v>247</v>
      </c>
      <c r="E27" s="23" t="s">
        <v>248</v>
      </c>
      <c r="F27" s="23" t="s">
        <v>249</v>
      </c>
      <c r="G27" s="23" t="s">
        <v>250</v>
      </c>
      <c r="H27" s="19"/>
      <c r="I27" s="171"/>
      <c r="J27" s="19"/>
      <c r="K27" s="171"/>
      <c r="L27" s="19"/>
      <c r="M27" s="23"/>
      <c r="N27" s="23"/>
      <c r="O27" s="23"/>
      <c r="P27" s="24"/>
      <c r="Q27" s="23"/>
      <c r="R27" s="19"/>
      <c r="S27" s="19"/>
      <c r="T27" s="19"/>
      <c r="U27" s="6"/>
      <c r="V27" s="19"/>
      <c r="W27" s="23"/>
      <c r="X27" s="23"/>
      <c r="Y27" s="23"/>
      <c r="Z27" s="24"/>
      <c r="AA27" s="23"/>
      <c r="AB27" s="19"/>
      <c r="AC27" s="19"/>
      <c r="AD27" s="19"/>
      <c r="AE27" s="6"/>
      <c r="AF27" s="19"/>
      <c r="AG27" s="23"/>
      <c r="AH27" s="23"/>
      <c r="AI27" s="23"/>
      <c r="AJ27" s="24"/>
      <c r="AK27" s="23"/>
      <c r="AL27" s="19"/>
      <c r="AM27" s="19"/>
      <c r="AN27" s="19"/>
      <c r="AO27" s="6"/>
      <c r="AP27" s="19"/>
      <c r="AQ27" s="23"/>
      <c r="AR27" s="23"/>
      <c r="AS27" s="23"/>
      <c r="AT27" s="24"/>
      <c r="AU27" s="23"/>
      <c r="AV27" s="19"/>
      <c r="AW27" s="19"/>
      <c r="AX27" s="19"/>
      <c r="AY27" s="6"/>
      <c r="AZ27" s="19"/>
      <c r="BA27" s="23"/>
      <c r="BB27" s="23"/>
      <c r="BC27" s="23"/>
      <c r="BD27" s="24"/>
      <c r="BE27" s="23"/>
      <c r="BF27" s="19"/>
      <c r="BG27" s="19"/>
      <c r="BH27" s="19"/>
      <c r="BI27" s="6"/>
      <c r="BJ27" s="19"/>
      <c r="BK27" s="23"/>
      <c r="BL27" s="23"/>
      <c r="BM27" s="23"/>
      <c r="BN27" s="24"/>
      <c r="BO27" s="23"/>
      <c r="BP27" s="19"/>
      <c r="BQ27" s="19"/>
      <c r="BR27" s="19"/>
      <c r="BS27" s="6"/>
      <c r="BT27" s="19"/>
      <c r="BU27" s="23"/>
      <c r="BV27" s="23"/>
      <c r="BW27" s="23"/>
      <c r="BX27" s="24"/>
      <c r="BY27" s="23"/>
      <c r="BZ27" s="19"/>
      <c r="CA27" s="19"/>
      <c r="CB27" s="19"/>
      <c r="CC27" s="6"/>
      <c r="CD27" s="19"/>
      <c r="CE27" s="23"/>
      <c r="CF27" s="23"/>
      <c r="CG27" s="23"/>
      <c r="CH27" s="24"/>
      <c r="CI27" s="23"/>
      <c r="CJ27" s="19"/>
      <c r="CK27" s="19"/>
      <c r="CL27" s="19"/>
      <c r="CM27" s="6"/>
      <c r="CN27" s="19"/>
      <c r="CO27" s="23"/>
      <c r="CP27" s="23"/>
      <c r="CQ27" s="23"/>
      <c r="CR27" s="24"/>
      <c r="CS27" s="23"/>
      <c r="CT27" s="19"/>
      <c r="CU27" s="19"/>
      <c r="CV27" s="19"/>
      <c r="CW27" s="6"/>
      <c r="CX27" s="19"/>
      <c r="CY27" s="23"/>
      <c r="CZ27" s="23"/>
      <c r="DA27" s="23"/>
      <c r="DB27" s="24"/>
      <c r="DC27" s="23"/>
      <c r="DD27" s="19"/>
      <c r="DE27" s="19"/>
      <c r="DF27" s="19"/>
      <c r="DG27" s="6"/>
      <c r="DH27" s="19"/>
      <c r="DI27" s="23"/>
      <c r="DJ27" s="23"/>
      <c r="DK27" s="23"/>
      <c r="DL27" s="24"/>
      <c r="DM27" s="23"/>
      <c r="DN27" s="19"/>
      <c r="DO27" s="19"/>
      <c r="DP27" s="19"/>
      <c r="DQ27" s="6"/>
      <c r="DR27" s="19"/>
      <c r="DS27" s="23"/>
      <c r="DT27" s="23"/>
      <c r="DU27" s="23"/>
      <c r="DV27" s="24"/>
      <c r="DW27" s="23"/>
      <c r="DX27" s="19"/>
      <c r="DY27" s="19"/>
      <c r="DZ27" s="19"/>
      <c r="EA27" s="6"/>
      <c r="EB27" s="19"/>
      <c r="EC27" s="23"/>
      <c r="ED27" s="23"/>
      <c r="EE27" s="23"/>
      <c r="EF27" s="24"/>
      <c r="EG27" s="23"/>
      <c r="EH27" s="19"/>
      <c r="EI27" s="19"/>
      <c r="EJ27" s="19"/>
      <c r="EK27" s="6"/>
      <c r="EL27" s="19"/>
      <c r="EM27" s="23"/>
      <c r="EN27" s="23"/>
      <c r="EO27" s="23"/>
      <c r="EP27" s="24"/>
      <c r="EQ27" s="23"/>
      <c r="ER27" s="19"/>
      <c r="ES27" s="19"/>
      <c r="ET27" s="19"/>
      <c r="EU27" s="6"/>
      <c r="EV27" s="19"/>
      <c r="EW27" s="23"/>
      <c r="EX27" s="23"/>
      <c r="EY27" s="23"/>
      <c r="EZ27" s="24"/>
      <c r="FA27" s="23"/>
      <c r="FB27" s="19"/>
      <c r="FC27" s="19"/>
      <c r="FD27" s="19"/>
      <c r="FE27" s="6"/>
      <c r="FF27" s="19"/>
      <c r="FG27" s="23"/>
      <c r="FH27" s="23"/>
      <c r="FI27" s="23"/>
      <c r="FJ27" s="24"/>
      <c r="FK27" s="23"/>
      <c r="FL27" s="19"/>
      <c r="FM27" s="19"/>
      <c r="FN27" s="19"/>
      <c r="FO27" s="6"/>
      <c r="FP27" s="19"/>
      <c r="FQ27" s="23"/>
      <c r="FR27" s="23"/>
      <c r="FS27" s="23"/>
      <c r="FT27" s="24"/>
      <c r="FU27" s="23"/>
      <c r="FV27" s="19"/>
      <c r="FW27" s="19"/>
      <c r="FX27" s="19"/>
      <c r="FY27" s="6"/>
      <c r="FZ27" s="19"/>
      <c r="GA27" s="110"/>
      <c r="GB27" s="110"/>
      <c r="GC27" s="110"/>
      <c r="GD27" s="111"/>
      <c r="GE27" s="110"/>
      <c r="GF27" s="110"/>
      <c r="GG27" s="110"/>
      <c r="GH27" s="110"/>
      <c r="GI27" s="111"/>
      <c r="GJ27" s="110"/>
      <c r="GK27" s="110"/>
      <c r="GL27" s="110"/>
      <c r="GM27" s="110"/>
      <c r="GN27" s="111"/>
      <c r="GO27" s="110"/>
      <c r="GP27" s="110"/>
      <c r="GQ27" s="110"/>
      <c r="GR27" s="110"/>
      <c r="GS27" s="111"/>
      <c r="GT27" s="110"/>
      <c r="GU27" s="110"/>
      <c r="GV27" s="110"/>
      <c r="GW27" s="110"/>
      <c r="GX27" s="111"/>
      <c r="GY27" s="110"/>
      <c r="GZ27" s="110"/>
      <c r="HA27" s="110"/>
      <c r="HB27" s="110"/>
      <c r="HC27" s="111"/>
      <c r="HD27" s="110"/>
      <c r="HE27" s="110"/>
      <c r="HF27" s="110"/>
      <c r="HG27" s="110"/>
      <c r="HH27" s="111"/>
      <c r="HI27" s="110"/>
      <c r="HJ27" s="110"/>
      <c r="HK27" s="110"/>
      <c r="HL27" s="110"/>
      <c r="HM27" s="111"/>
      <c r="HN27" s="110"/>
      <c r="HO27" s="110"/>
      <c r="HP27" s="110"/>
      <c r="HQ27" s="110"/>
      <c r="HR27" s="111"/>
      <c r="HS27" s="110"/>
      <c r="HT27" s="110"/>
      <c r="HU27" s="110"/>
      <c r="HV27" s="110"/>
      <c r="HW27" s="111"/>
      <c r="HX27" s="110"/>
      <c r="HY27" s="110"/>
      <c r="HZ27" s="110"/>
      <c r="IA27" s="110"/>
      <c r="IB27" s="111"/>
      <c r="IC27" s="110"/>
      <c r="ID27" s="110"/>
      <c r="IE27" s="110"/>
      <c r="IF27" s="110"/>
      <c r="IG27" s="111"/>
      <c r="IH27" s="110"/>
      <c r="II27" s="110"/>
      <c r="IJ27" s="110"/>
      <c r="IK27" s="110"/>
      <c r="IL27" s="111"/>
      <c r="IM27" s="110"/>
      <c r="IN27" s="110"/>
      <c r="IO27" s="110"/>
      <c r="IP27" s="110"/>
      <c r="IQ27" s="111"/>
      <c r="IR27" s="110"/>
      <c r="IS27" s="110"/>
      <c r="IT27" s="110"/>
      <c r="IU27" s="110"/>
      <c r="IV27" s="111"/>
      <c r="IW27" s="110"/>
    </row>
    <row r="28" spans="1:257" ht="77.099999999999994" customHeight="1">
      <c r="A28" s="175" t="s">
        <v>458</v>
      </c>
      <c r="B28" s="45" t="s">
        <v>407</v>
      </c>
      <c r="C28" s="22" t="s">
        <v>438</v>
      </c>
      <c r="D28" s="23" t="s">
        <v>251</v>
      </c>
      <c r="E28" s="23" t="s">
        <v>252</v>
      </c>
      <c r="F28" s="23" t="s">
        <v>253</v>
      </c>
      <c r="G28" s="23" t="s">
        <v>254</v>
      </c>
      <c r="H28" s="19"/>
      <c r="I28" s="171"/>
      <c r="J28" s="19"/>
      <c r="K28" s="171"/>
      <c r="L28" s="19"/>
      <c r="M28" s="23"/>
      <c r="N28" s="23"/>
      <c r="O28" s="23"/>
      <c r="P28" s="24"/>
      <c r="Q28" s="23"/>
      <c r="R28" s="19"/>
      <c r="S28" s="19"/>
      <c r="T28" s="19"/>
      <c r="U28" s="6"/>
      <c r="V28" s="19"/>
      <c r="W28" s="23"/>
      <c r="X28" s="23"/>
      <c r="Y28" s="23"/>
      <c r="Z28" s="24"/>
      <c r="AA28" s="23"/>
      <c r="AB28" s="19"/>
      <c r="AC28" s="19"/>
      <c r="AD28" s="19"/>
      <c r="AE28" s="6"/>
      <c r="AF28" s="19"/>
      <c r="AG28" s="23"/>
      <c r="AH28" s="23"/>
      <c r="AI28" s="23"/>
      <c r="AJ28" s="24"/>
      <c r="AK28" s="23"/>
      <c r="AL28" s="19"/>
      <c r="AM28" s="19"/>
      <c r="AN28" s="19"/>
      <c r="AO28" s="6"/>
      <c r="AP28" s="19"/>
      <c r="AQ28" s="23"/>
      <c r="AR28" s="23"/>
      <c r="AS28" s="23"/>
      <c r="AT28" s="24"/>
      <c r="AU28" s="23"/>
      <c r="AV28" s="19"/>
      <c r="AW28" s="19"/>
      <c r="AX28" s="19"/>
      <c r="AY28" s="6"/>
      <c r="AZ28" s="19"/>
      <c r="BA28" s="23"/>
      <c r="BB28" s="23"/>
      <c r="BC28" s="23"/>
      <c r="BD28" s="24"/>
      <c r="BE28" s="23"/>
      <c r="BF28" s="19"/>
      <c r="BG28" s="19"/>
      <c r="BH28" s="19"/>
      <c r="BI28" s="6"/>
      <c r="BJ28" s="19"/>
      <c r="BK28" s="23"/>
      <c r="BL28" s="23"/>
      <c r="BM28" s="23"/>
      <c r="BN28" s="24"/>
      <c r="BO28" s="23"/>
      <c r="BP28" s="19"/>
      <c r="BQ28" s="19"/>
      <c r="BR28" s="19"/>
      <c r="BS28" s="6"/>
      <c r="BT28" s="19"/>
      <c r="BU28" s="23"/>
      <c r="BV28" s="23"/>
      <c r="BW28" s="23"/>
      <c r="BX28" s="24"/>
      <c r="BY28" s="23"/>
      <c r="BZ28" s="19"/>
      <c r="CA28" s="19"/>
      <c r="CB28" s="19"/>
      <c r="CC28" s="6"/>
      <c r="CD28" s="19"/>
      <c r="CE28" s="23"/>
      <c r="CF28" s="23"/>
      <c r="CG28" s="23"/>
      <c r="CH28" s="24"/>
      <c r="CI28" s="23"/>
      <c r="CJ28" s="19"/>
      <c r="CK28" s="19"/>
      <c r="CL28" s="19"/>
      <c r="CM28" s="6"/>
      <c r="CN28" s="19"/>
      <c r="CO28" s="23"/>
      <c r="CP28" s="23"/>
      <c r="CQ28" s="23"/>
      <c r="CR28" s="24"/>
      <c r="CS28" s="23"/>
      <c r="CT28" s="19"/>
      <c r="CU28" s="19"/>
      <c r="CV28" s="19"/>
      <c r="CW28" s="6"/>
      <c r="CX28" s="19"/>
      <c r="CY28" s="23"/>
      <c r="CZ28" s="23"/>
      <c r="DA28" s="23"/>
      <c r="DB28" s="24"/>
      <c r="DC28" s="23"/>
      <c r="DD28" s="19"/>
      <c r="DE28" s="19"/>
      <c r="DF28" s="19"/>
      <c r="DG28" s="6"/>
      <c r="DH28" s="19"/>
      <c r="DI28" s="23"/>
      <c r="DJ28" s="23"/>
      <c r="DK28" s="23"/>
      <c r="DL28" s="24"/>
      <c r="DM28" s="23"/>
      <c r="DN28" s="19"/>
      <c r="DO28" s="19"/>
      <c r="DP28" s="19"/>
      <c r="DQ28" s="6"/>
      <c r="DR28" s="19"/>
      <c r="DS28" s="23"/>
      <c r="DT28" s="23"/>
      <c r="DU28" s="23"/>
      <c r="DV28" s="24"/>
      <c r="DW28" s="23"/>
      <c r="DX28" s="19"/>
      <c r="DY28" s="19"/>
      <c r="DZ28" s="19"/>
      <c r="EA28" s="6"/>
      <c r="EB28" s="19"/>
      <c r="EC28" s="23"/>
      <c r="ED28" s="23"/>
      <c r="EE28" s="23"/>
      <c r="EF28" s="24"/>
      <c r="EG28" s="23"/>
      <c r="EH28" s="19"/>
      <c r="EI28" s="19"/>
      <c r="EJ28" s="19"/>
      <c r="EK28" s="6"/>
      <c r="EL28" s="19"/>
      <c r="EM28" s="23"/>
      <c r="EN28" s="23"/>
      <c r="EO28" s="23"/>
      <c r="EP28" s="24"/>
      <c r="EQ28" s="23"/>
      <c r="ER28" s="19"/>
      <c r="ES28" s="19"/>
      <c r="ET28" s="19"/>
      <c r="EU28" s="6"/>
      <c r="EV28" s="19"/>
      <c r="EW28" s="23"/>
      <c r="EX28" s="23"/>
      <c r="EY28" s="23"/>
      <c r="EZ28" s="24"/>
      <c r="FA28" s="23"/>
      <c r="FB28" s="19"/>
      <c r="FC28" s="19"/>
      <c r="FD28" s="19"/>
      <c r="FE28" s="6"/>
      <c r="FF28" s="19"/>
      <c r="FG28" s="23"/>
      <c r="FH28" s="23"/>
      <c r="FI28" s="23"/>
      <c r="FJ28" s="24"/>
      <c r="FK28" s="23"/>
      <c r="FL28" s="19"/>
      <c r="FM28" s="19"/>
      <c r="FN28" s="19"/>
      <c r="FO28" s="6"/>
      <c r="FP28" s="19"/>
      <c r="FQ28" s="23"/>
      <c r="FR28" s="23"/>
      <c r="FS28" s="23"/>
      <c r="FT28" s="24"/>
      <c r="FU28" s="23"/>
      <c r="FV28" s="19"/>
      <c r="FW28" s="19"/>
      <c r="FX28" s="19"/>
      <c r="FY28" s="6"/>
      <c r="FZ28" s="19"/>
      <c r="GA28" s="110"/>
      <c r="GB28" s="110"/>
      <c r="GC28" s="110"/>
      <c r="GD28" s="111"/>
      <c r="GE28" s="110"/>
      <c r="GF28" s="110"/>
      <c r="GG28" s="110"/>
      <c r="GH28" s="110"/>
      <c r="GI28" s="111"/>
      <c r="GJ28" s="110"/>
      <c r="GK28" s="110"/>
      <c r="GL28" s="110"/>
      <c r="GM28" s="110"/>
      <c r="GN28" s="111"/>
      <c r="GO28" s="110"/>
      <c r="GP28" s="110"/>
      <c r="GQ28" s="110"/>
      <c r="GR28" s="110"/>
      <c r="GS28" s="111"/>
      <c r="GT28" s="110"/>
      <c r="GU28" s="110"/>
      <c r="GV28" s="110"/>
      <c r="GW28" s="110"/>
      <c r="GX28" s="111"/>
      <c r="GY28" s="110"/>
      <c r="GZ28" s="110"/>
      <c r="HA28" s="110"/>
      <c r="HB28" s="110"/>
      <c r="HC28" s="111"/>
      <c r="HD28" s="110"/>
      <c r="HE28" s="110"/>
      <c r="HF28" s="110"/>
      <c r="HG28" s="110"/>
      <c r="HH28" s="111"/>
      <c r="HI28" s="110"/>
      <c r="HJ28" s="110"/>
      <c r="HK28" s="110"/>
      <c r="HL28" s="110"/>
      <c r="HM28" s="111"/>
      <c r="HN28" s="110"/>
      <c r="HO28" s="110"/>
      <c r="HP28" s="110"/>
      <c r="HQ28" s="110"/>
      <c r="HR28" s="111"/>
      <c r="HS28" s="110"/>
      <c r="HT28" s="110"/>
      <c r="HU28" s="110"/>
      <c r="HV28" s="110"/>
      <c r="HW28" s="111"/>
      <c r="HX28" s="110"/>
      <c r="HY28" s="110"/>
      <c r="HZ28" s="110"/>
      <c r="IA28" s="110"/>
      <c r="IB28" s="111"/>
      <c r="IC28" s="110"/>
      <c r="ID28" s="110"/>
      <c r="IE28" s="110"/>
      <c r="IF28" s="110"/>
      <c r="IG28" s="111"/>
      <c r="IH28" s="110"/>
      <c r="II28" s="110"/>
      <c r="IJ28" s="110"/>
      <c r="IK28" s="110"/>
      <c r="IL28" s="111"/>
      <c r="IM28" s="110"/>
      <c r="IN28" s="110"/>
      <c r="IO28" s="110"/>
      <c r="IP28" s="110"/>
      <c r="IQ28" s="111"/>
      <c r="IR28" s="110"/>
      <c r="IS28" s="110"/>
      <c r="IT28" s="110"/>
      <c r="IU28" s="110"/>
      <c r="IV28" s="111"/>
      <c r="IW28" s="110"/>
    </row>
    <row r="29" spans="1:257" ht="77.099999999999994" customHeight="1">
      <c r="A29" s="176" t="s">
        <v>459</v>
      </c>
      <c r="B29" s="134" t="s">
        <v>451</v>
      </c>
      <c r="C29" s="22" t="s">
        <v>417</v>
      </c>
      <c r="D29" s="23" t="s">
        <v>255</v>
      </c>
      <c r="E29" s="23" t="s">
        <v>256</v>
      </c>
      <c r="F29" s="23" t="s">
        <v>257</v>
      </c>
      <c r="G29" s="23" t="s">
        <v>258</v>
      </c>
      <c r="H29" s="19"/>
      <c r="I29" s="171"/>
      <c r="J29" s="19"/>
      <c r="K29" s="171"/>
      <c r="L29" s="19"/>
      <c r="M29" s="23"/>
      <c r="N29" s="23"/>
      <c r="O29" s="23"/>
      <c r="P29" s="24"/>
      <c r="Q29" s="23"/>
      <c r="R29" s="19"/>
      <c r="S29" s="19"/>
      <c r="T29" s="19"/>
      <c r="U29" s="6"/>
      <c r="V29" s="19"/>
      <c r="W29" s="23"/>
      <c r="X29" s="23"/>
      <c r="Y29" s="23"/>
      <c r="Z29" s="24"/>
      <c r="AA29" s="23"/>
      <c r="AB29" s="19"/>
      <c r="AC29" s="19"/>
      <c r="AD29" s="19"/>
      <c r="AE29" s="6"/>
      <c r="AF29" s="19"/>
      <c r="AG29" s="23"/>
      <c r="AH29" s="23"/>
      <c r="AI29" s="23"/>
      <c r="AJ29" s="24"/>
      <c r="AK29" s="23"/>
      <c r="AL29" s="19"/>
      <c r="AM29" s="19"/>
      <c r="AN29" s="19"/>
      <c r="AO29" s="6"/>
      <c r="AP29" s="19"/>
      <c r="AQ29" s="23"/>
      <c r="AR29" s="23"/>
      <c r="AS29" s="23"/>
      <c r="AT29" s="24"/>
      <c r="AU29" s="23"/>
      <c r="AV29" s="19"/>
      <c r="AW29" s="19"/>
      <c r="AX29" s="19"/>
      <c r="AY29" s="6"/>
      <c r="AZ29" s="19"/>
      <c r="BA29" s="23"/>
      <c r="BB29" s="23"/>
      <c r="BC29" s="23"/>
      <c r="BD29" s="24"/>
      <c r="BE29" s="23"/>
      <c r="BF29" s="19"/>
      <c r="BG29" s="19"/>
      <c r="BH29" s="19"/>
      <c r="BI29" s="6"/>
      <c r="BJ29" s="19"/>
      <c r="BK29" s="23"/>
      <c r="BL29" s="23"/>
      <c r="BM29" s="23"/>
      <c r="BN29" s="24"/>
      <c r="BO29" s="23"/>
      <c r="BP29" s="19"/>
      <c r="BQ29" s="19"/>
      <c r="BR29" s="19"/>
      <c r="BS29" s="6"/>
      <c r="BT29" s="19"/>
      <c r="BU29" s="23"/>
      <c r="BV29" s="23"/>
      <c r="BW29" s="23"/>
      <c r="BX29" s="24"/>
      <c r="BY29" s="23"/>
      <c r="BZ29" s="19"/>
      <c r="CA29" s="19"/>
      <c r="CB29" s="19"/>
      <c r="CC29" s="6"/>
      <c r="CD29" s="19"/>
      <c r="CE29" s="23"/>
      <c r="CF29" s="23"/>
      <c r="CG29" s="23"/>
      <c r="CH29" s="24"/>
      <c r="CI29" s="23"/>
      <c r="CJ29" s="19"/>
      <c r="CK29" s="19"/>
      <c r="CL29" s="19"/>
      <c r="CM29" s="6"/>
      <c r="CN29" s="19"/>
      <c r="CO29" s="23"/>
      <c r="CP29" s="23"/>
      <c r="CQ29" s="23"/>
      <c r="CR29" s="24"/>
      <c r="CS29" s="23"/>
      <c r="CT29" s="19"/>
      <c r="CU29" s="19"/>
      <c r="CV29" s="19"/>
      <c r="CW29" s="6"/>
      <c r="CX29" s="19"/>
      <c r="CY29" s="23"/>
      <c r="CZ29" s="23"/>
      <c r="DA29" s="23"/>
      <c r="DB29" s="24"/>
      <c r="DC29" s="23"/>
      <c r="DD29" s="19"/>
      <c r="DE29" s="19"/>
      <c r="DF29" s="19"/>
      <c r="DG29" s="6"/>
      <c r="DH29" s="19"/>
      <c r="DI29" s="23"/>
      <c r="DJ29" s="23"/>
      <c r="DK29" s="23"/>
      <c r="DL29" s="24"/>
      <c r="DM29" s="23"/>
      <c r="DN29" s="19"/>
      <c r="DO29" s="19"/>
      <c r="DP29" s="19"/>
      <c r="DQ29" s="6"/>
      <c r="DR29" s="19"/>
      <c r="DS29" s="23"/>
      <c r="DT29" s="23"/>
      <c r="DU29" s="23"/>
      <c r="DV29" s="24"/>
      <c r="DW29" s="23"/>
      <c r="DX29" s="19"/>
      <c r="DY29" s="19"/>
      <c r="DZ29" s="19"/>
      <c r="EA29" s="6"/>
      <c r="EB29" s="19"/>
      <c r="EC29" s="23"/>
      <c r="ED29" s="23"/>
      <c r="EE29" s="23"/>
      <c r="EF29" s="24"/>
      <c r="EG29" s="23"/>
      <c r="EH29" s="19"/>
      <c r="EI29" s="19"/>
      <c r="EJ29" s="19"/>
      <c r="EK29" s="6"/>
      <c r="EL29" s="19"/>
      <c r="EM29" s="23"/>
      <c r="EN29" s="23"/>
      <c r="EO29" s="23"/>
      <c r="EP29" s="24"/>
      <c r="EQ29" s="23"/>
      <c r="ER29" s="19"/>
      <c r="ES29" s="19"/>
      <c r="ET29" s="19"/>
      <c r="EU29" s="6"/>
      <c r="EV29" s="19"/>
      <c r="EW29" s="23"/>
      <c r="EX29" s="23"/>
      <c r="EY29" s="23"/>
      <c r="EZ29" s="24"/>
      <c r="FA29" s="23"/>
      <c r="FB29" s="19"/>
      <c r="FC29" s="19"/>
      <c r="FD29" s="19"/>
      <c r="FE29" s="6"/>
      <c r="FF29" s="19"/>
      <c r="FG29" s="23"/>
      <c r="FH29" s="23"/>
      <c r="FI29" s="23"/>
      <c r="FJ29" s="24"/>
      <c r="FK29" s="23"/>
      <c r="FL29" s="19"/>
      <c r="FM29" s="19"/>
      <c r="FN29" s="19"/>
      <c r="FO29" s="6"/>
      <c r="FP29" s="19"/>
      <c r="FQ29" s="23"/>
      <c r="FR29" s="23"/>
      <c r="FS29" s="23"/>
      <c r="FT29" s="24"/>
      <c r="FU29" s="23"/>
      <c r="FV29" s="19"/>
      <c r="FW29" s="19"/>
      <c r="FX29" s="19"/>
      <c r="FY29" s="6"/>
      <c r="FZ29" s="19"/>
      <c r="GA29" s="110"/>
      <c r="GB29" s="110"/>
      <c r="GC29" s="110"/>
      <c r="GD29" s="111"/>
      <c r="GE29" s="110"/>
      <c r="GF29" s="110"/>
      <c r="GG29" s="110"/>
      <c r="GH29" s="110"/>
      <c r="GI29" s="111"/>
      <c r="GJ29" s="110"/>
      <c r="GK29" s="110"/>
      <c r="GL29" s="110"/>
      <c r="GM29" s="110"/>
      <c r="GN29" s="111"/>
      <c r="GO29" s="110"/>
      <c r="GP29" s="110"/>
      <c r="GQ29" s="110"/>
      <c r="GR29" s="110"/>
      <c r="GS29" s="111"/>
      <c r="GT29" s="110"/>
      <c r="GU29" s="110"/>
      <c r="GV29" s="110"/>
      <c r="GW29" s="110"/>
      <c r="GX29" s="111"/>
      <c r="GY29" s="110"/>
      <c r="GZ29" s="110"/>
      <c r="HA29" s="110"/>
      <c r="HB29" s="110"/>
      <c r="HC29" s="111"/>
      <c r="HD29" s="110"/>
      <c r="HE29" s="110"/>
      <c r="HF29" s="110"/>
      <c r="HG29" s="110"/>
      <c r="HH29" s="111"/>
      <c r="HI29" s="110"/>
      <c r="HJ29" s="110"/>
      <c r="HK29" s="110"/>
      <c r="HL29" s="110"/>
      <c r="HM29" s="111"/>
      <c r="HN29" s="110"/>
      <c r="HO29" s="110"/>
      <c r="HP29" s="110"/>
      <c r="HQ29" s="110"/>
      <c r="HR29" s="111"/>
      <c r="HS29" s="110"/>
      <c r="HT29" s="110"/>
      <c r="HU29" s="110"/>
      <c r="HV29" s="110"/>
      <c r="HW29" s="111"/>
      <c r="HX29" s="110"/>
      <c r="HY29" s="110"/>
      <c r="HZ29" s="110"/>
      <c r="IA29" s="110"/>
      <c r="IB29" s="111"/>
      <c r="IC29" s="110"/>
      <c r="ID29" s="110"/>
      <c r="IE29" s="110"/>
      <c r="IF29" s="110"/>
      <c r="IG29" s="111"/>
      <c r="IH29" s="110"/>
      <c r="II29" s="110"/>
      <c r="IJ29" s="110"/>
      <c r="IK29" s="110"/>
      <c r="IL29" s="111"/>
      <c r="IM29" s="110"/>
      <c r="IN29" s="110"/>
      <c r="IO29" s="110"/>
      <c r="IP29" s="110"/>
      <c r="IQ29" s="111"/>
      <c r="IR29" s="110"/>
      <c r="IS29" s="110"/>
      <c r="IT29" s="110"/>
      <c r="IU29" s="110"/>
      <c r="IV29" s="111"/>
      <c r="IW29" s="110"/>
    </row>
    <row r="30" spans="1:257" ht="77.099999999999994" customHeight="1">
      <c r="A30" s="176" t="s">
        <v>459</v>
      </c>
      <c r="B30" s="134" t="s">
        <v>452</v>
      </c>
      <c r="C30" s="22" t="s">
        <v>422</v>
      </c>
      <c r="D30" s="23" t="s">
        <v>259</v>
      </c>
      <c r="E30" s="23" t="s">
        <v>260</v>
      </c>
      <c r="F30" s="23" t="s">
        <v>261</v>
      </c>
      <c r="G30" s="23" t="s">
        <v>262</v>
      </c>
      <c r="H30" s="19"/>
      <c r="I30" s="171"/>
      <c r="J30" s="19"/>
      <c r="K30" s="171"/>
      <c r="L30" s="19"/>
      <c r="M30" s="23"/>
      <c r="N30" s="23"/>
      <c r="O30" s="23"/>
      <c r="P30" s="24"/>
      <c r="Q30" s="23"/>
      <c r="R30" s="19"/>
      <c r="S30" s="19"/>
      <c r="T30" s="19"/>
      <c r="U30" s="6"/>
      <c r="V30" s="19"/>
      <c r="W30" s="23"/>
      <c r="X30" s="23"/>
      <c r="Y30" s="23"/>
      <c r="Z30" s="24"/>
      <c r="AA30" s="23"/>
      <c r="AB30" s="19"/>
      <c r="AC30" s="19"/>
      <c r="AD30" s="19"/>
      <c r="AE30" s="6"/>
      <c r="AF30" s="19"/>
      <c r="AG30" s="23"/>
      <c r="AH30" s="23"/>
      <c r="AI30" s="23"/>
      <c r="AJ30" s="24"/>
      <c r="AK30" s="23"/>
      <c r="AL30" s="19"/>
      <c r="AM30" s="19"/>
      <c r="AN30" s="19"/>
      <c r="AO30" s="6"/>
      <c r="AP30" s="19"/>
      <c r="AQ30" s="23"/>
      <c r="AR30" s="23"/>
      <c r="AS30" s="23"/>
      <c r="AT30" s="24"/>
      <c r="AU30" s="23"/>
      <c r="AV30" s="19"/>
      <c r="AW30" s="19"/>
      <c r="AX30" s="19"/>
      <c r="AY30" s="6"/>
      <c r="AZ30" s="19"/>
      <c r="BA30" s="23"/>
      <c r="BB30" s="23"/>
      <c r="BC30" s="23"/>
      <c r="BD30" s="24"/>
      <c r="BE30" s="23"/>
      <c r="BF30" s="19"/>
      <c r="BG30" s="19"/>
      <c r="BH30" s="19"/>
      <c r="BI30" s="6"/>
      <c r="BJ30" s="19"/>
      <c r="BK30" s="23"/>
      <c r="BL30" s="23"/>
      <c r="BM30" s="23"/>
      <c r="BN30" s="24"/>
      <c r="BO30" s="23"/>
      <c r="BP30" s="19"/>
      <c r="BQ30" s="19"/>
      <c r="BR30" s="19"/>
      <c r="BS30" s="6"/>
      <c r="BT30" s="19"/>
      <c r="BU30" s="23"/>
      <c r="BV30" s="23"/>
      <c r="BW30" s="23"/>
      <c r="BX30" s="24"/>
      <c r="BY30" s="23"/>
      <c r="BZ30" s="19"/>
      <c r="CA30" s="19"/>
      <c r="CB30" s="19"/>
      <c r="CC30" s="6"/>
      <c r="CD30" s="19"/>
      <c r="CE30" s="23"/>
      <c r="CF30" s="23"/>
      <c r="CG30" s="23"/>
      <c r="CH30" s="24"/>
      <c r="CI30" s="23"/>
      <c r="CJ30" s="19"/>
      <c r="CK30" s="19"/>
      <c r="CL30" s="19"/>
      <c r="CM30" s="6"/>
      <c r="CN30" s="19"/>
      <c r="CO30" s="23"/>
      <c r="CP30" s="23"/>
      <c r="CQ30" s="23"/>
      <c r="CR30" s="24"/>
      <c r="CS30" s="23"/>
      <c r="CT30" s="19"/>
      <c r="CU30" s="19"/>
      <c r="CV30" s="19"/>
      <c r="CW30" s="6"/>
      <c r="CX30" s="19"/>
      <c r="CY30" s="23"/>
      <c r="CZ30" s="23"/>
      <c r="DA30" s="23"/>
      <c r="DB30" s="24"/>
      <c r="DC30" s="23"/>
      <c r="DD30" s="19"/>
      <c r="DE30" s="19"/>
      <c r="DF30" s="19"/>
      <c r="DG30" s="6"/>
      <c r="DH30" s="19"/>
      <c r="DI30" s="23"/>
      <c r="DJ30" s="23"/>
      <c r="DK30" s="23"/>
      <c r="DL30" s="24"/>
      <c r="DM30" s="23"/>
      <c r="DN30" s="19"/>
      <c r="DO30" s="19"/>
      <c r="DP30" s="19"/>
      <c r="DQ30" s="6"/>
      <c r="DR30" s="19"/>
      <c r="DS30" s="23"/>
      <c r="DT30" s="23"/>
      <c r="DU30" s="23"/>
      <c r="DV30" s="24"/>
      <c r="DW30" s="23"/>
      <c r="DX30" s="19"/>
      <c r="DY30" s="19"/>
      <c r="DZ30" s="19"/>
      <c r="EA30" s="6"/>
      <c r="EB30" s="19"/>
      <c r="EC30" s="23"/>
      <c r="ED30" s="23"/>
      <c r="EE30" s="23"/>
      <c r="EF30" s="24"/>
      <c r="EG30" s="23"/>
      <c r="EH30" s="19"/>
      <c r="EI30" s="19"/>
      <c r="EJ30" s="19"/>
      <c r="EK30" s="6"/>
      <c r="EL30" s="19"/>
      <c r="EM30" s="23"/>
      <c r="EN30" s="23"/>
      <c r="EO30" s="23"/>
      <c r="EP30" s="24"/>
      <c r="EQ30" s="23"/>
      <c r="ER30" s="19"/>
      <c r="ES30" s="19"/>
      <c r="ET30" s="19"/>
      <c r="EU30" s="6"/>
      <c r="EV30" s="19"/>
      <c r="EW30" s="23"/>
      <c r="EX30" s="23"/>
      <c r="EY30" s="23"/>
      <c r="EZ30" s="24"/>
      <c r="FA30" s="23"/>
      <c r="FB30" s="19"/>
      <c r="FC30" s="19"/>
      <c r="FD30" s="19"/>
      <c r="FE30" s="6"/>
      <c r="FF30" s="19"/>
      <c r="FG30" s="23"/>
      <c r="FH30" s="23"/>
      <c r="FI30" s="23"/>
      <c r="FJ30" s="24"/>
      <c r="FK30" s="23"/>
      <c r="FL30" s="19"/>
      <c r="FM30" s="19"/>
      <c r="FN30" s="19"/>
      <c r="FO30" s="6"/>
      <c r="FP30" s="19"/>
      <c r="FQ30" s="23"/>
      <c r="FR30" s="23"/>
      <c r="FS30" s="23"/>
      <c r="FT30" s="24"/>
      <c r="FU30" s="23"/>
      <c r="FV30" s="19"/>
      <c r="FW30" s="19"/>
      <c r="FX30" s="19"/>
      <c r="FY30" s="6"/>
      <c r="FZ30" s="19"/>
      <c r="GA30" s="110"/>
      <c r="GB30" s="110"/>
      <c r="GC30" s="110"/>
      <c r="GD30" s="111"/>
      <c r="GE30" s="110"/>
      <c r="GF30" s="110"/>
      <c r="GG30" s="110"/>
      <c r="GH30" s="110"/>
      <c r="GI30" s="111"/>
      <c r="GJ30" s="110"/>
      <c r="GK30" s="110"/>
      <c r="GL30" s="110"/>
      <c r="GM30" s="110"/>
      <c r="GN30" s="111"/>
      <c r="GO30" s="110"/>
      <c r="GP30" s="110"/>
      <c r="GQ30" s="110"/>
      <c r="GR30" s="110"/>
      <c r="GS30" s="111"/>
      <c r="GT30" s="110"/>
      <c r="GU30" s="110"/>
      <c r="GV30" s="110"/>
      <c r="GW30" s="110"/>
      <c r="GX30" s="111"/>
      <c r="GY30" s="110"/>
      <c r="GZ30" s="110"/>
      <c r="HA30" s="110"/>
      <c r="HB30" s="110"/>
      <c r="HC30" s="111"/>
      <c r="HD30" s="110"/>
      <c r="HE30" s="110"/>
      <c r="HF30" s="110"/>
      <c r="HG30" s="110"/>
      <c r="HH30" s="111"/>
      <c r="HI30" s="110"/>
      <c r="HJ30" s="110"/>
      <c r="HK30" s="110"/>
      <c r="HL30" s="110"/>
      <c r="HM30" s="111"/>
      <c r="HN30" s="110"/>
      <c r="HO30" s="110"/>
      <c r="HP30" s="110"/>
      <c r="HQ30" s="110"/>
      <c r="HR30" s="111"/>
      <c r="HS30" s="110"/>
      <c r="HT30" s="110"/>
      <c r="HU30" s="110"/>
      <c r="HV30" s="110"/>
      <c r="HW30" s="111"/>
      <c r="HX30" s="110"/>
      <c r="HY30" s="110"/>
      <c r="HZ30" s="110"/>
      <c r="IA30" s="110"/>
      <c r="IB30" s="111"/>
      <c r="IC30" s="110"/>
      <c r="ID30" s="110"/>
      <c r="IE30" s="110"/>
      <c r="IF30" s="110"/>
      <c r="IG30" s="111"/>
      <c r="IH30" s="110"/>
      <c r="II30" s="110"/>
      <c r="IJ30" s="110"/>
      <c r="IK30" s="110"/>
      <c r="IL30" s="111"/>
      <c r="IM30" s="110"/>
      <c r="IN30" s="110"/>
      <c r="IO30" s="110"/>
      <c r="IP30" s="110"/>
      <c r="IQ30" s="111"/>
      <c r="IR30" s="110"/>
      <c r="IS30" s="110"/>
      <c r="IT30" s="110"/>
      <c r="IU30" s="110"/>
      <c r="IV30" s="111"/>
      <c r="IW30" s="110"/>
    </row>
    <row r="31" spans="1:257" ht="77.099999999999994" customHeight="1">
      <c r="A31" s="175" t="s">
        <v>459</v>
      </c>
      <c r="B31" s="45" t="s">
        <v>102</v>
      </c>
      <c r="C31" s="22" t="s">
        <v>419</v>
      </c>
      <c r="D31" s="23" t="s">
        <v>263</v>
      </c>
      <c r="E31" s="23" t="s">
        <v>264</v>
      </c>
      <c r="F31" s="23" t="s">
        <v>265</v>
      </c>
      <c r="G31" s="23" t="s">
        <v>266</v>
      </c>
      <c r="H31" s="19"/>
      <c r="I31" s="171"/>
      <c r="J31" s="19"/>
      <c r="K31" s="171"/>
      <c r="L31" s="19"/>
      <c r="M31" s="23"/>
      <c r="N31" s="23"/>
      <c r="O31" s="23"/>
      <c r="P31" s="24"/>
      <c r="Q31" s="23"/>
      <c r="R31" s="19"/>
      <c r="S31" s="19"/>
      <c r="T31" s="19"/>
      <c r="U31" s="6"/>
      <c r="V31" s="19"/>
      <c r="W31" s="23"/>
      <c r="X31" s="23"/>
      <c r="Y31" s="23"/>
      <c r="Z31" s="24"/>
      <c r="AA31" s="23"/>
      <c r="AB31" s="19"/>
      <c r="AC31" s="19"/>
      <c r="AD31" s="19"/>
      <c r="AE31" s="6"/>
      <c r="AF31" s="19"/>
      <c r="AG31" s="23"/>
      <c r="AH31" s="23"/>
      <c r="AI31" s="23"/>
      <c r="AJ31" s="24"/>
      <c r="AK31" s="23"/>
      <c r="AL31" s="19"/>
      <c r="AM31" s="19"/>
      <c r="AN31" s="19"/>
      <c r="AO31" s="6"/>
      <c r="AP31" s="19"/>
      <c r="AQ31" s="23"/>
      <c r="AR31" s="23"/>
      <c r="AS31" s="23"/>
      <c r="AT31" s="24"/>
      <c r="AU31" s="23"/>
      <c r="AV31" s="19"/>
      <c r="AW31" s="19"/>
      <c r="AX31" s="19"/>
      <c r="AY31" s="6"/>
      <c r="AZ31" s="19"/>
      <c r="BA31" s="23"/>
      <c r="BB31" s="23"/>
      <c r="BC31" s="23"/>
      <c r="BD31" s="24"/>
      <c r="BE31" s="23"/>
      <c r="BF31" s="19"/>
      <c r="BG31" s="19"/>
      <c r="BH31" s="19"/>
      <c r="BI31" s="6"/>
      <c r="BJ31" s="19"/>
      <c r="BK31" s="23"/>
      <c r="BL31" s="23"/>
      <c r="BM31" s="23"/>
      <c r="BN31" s="24"/>
      <c r="BO31" s="23"/>
      <c r="BP31" s="19"/>
      <c r="BQ31" s="19"/>
      <c r="BR31" s="19"/>
      <c r="BS31" s="6"/>
      <c r="BT31" s="19"/>
      <c r="BU31" s="23"/>
      <c r="BV31" s="23"/>
      <c r="BW31" s="23"/>
      <c r="BX31" s="24"/>
      <c r="BY31" s="23"/>
      <c r="BZ31" s="19"/>
      <c r="CA31" s="19"/>
      <c r="CB31" s="19"/>
      <c r="CC31" s="6"/>
      <c r="CD31" s="19"/>
      <c r="CE31" s="23"/>
      <c r="CF31" s="23"/>
      <c r="CG31" s="23"/>
      <c r="CH31" s="24"/>
      <c r="CI31" s="23"/>
      <c r="CJ31" s="19"/>
      <c r="CK31" s="19"/>
      <c r="CL31" s="19"/>
      <c r="CM31" s="6"/>
      <c r="CN31" s="19"/>
      <c r="CO31" s="23"/>
      <c r="CP31" s="23"/>
      <c r="CQ31" s="23"/>
      <c r="CR31" s="24"/>
      <c r="CS31" s="23"/>
      <c r="CT31" s="19"/>
      <c r="CU31" s="19"/>
      <c r="CV31" s="19"/>
      <c r="CW31" s="6"/>
      <c r="CX31" s="19"/>
      <c r="CY31" s="23"/>
      <c r="CZ31" s="23"/>
      <c r="DA31" s="23"/>
      <c r="DB31" s="24"/>
      <c r="DC31" s="23"/>
      <c r="DD31" s="19"/>
      <c r="DE31" s="19"/>
      <c r="DF31" s="19"/>
      <c r="DG31" s="6"/>
      <c r="DH31" s="19"/>
      <c r="DI31" s="23"/>
      <c r="DJ31" s="23"/>
      <c r="DK31" s="23"/>
      <c r="DL31" s="24"/>
      <c r="DM31" s="23"/>
      <c r="DN31" s="19"/>
      <c r="DO31" s="19"/>
      <c r="DP31" s="19"/>
      <c r="DQ31" s="6"/>
      <c r="DR31" s="19"/>
      <c r="DS31" s="23"/>
      <c r="DT31" s="23"/>
      <c r="DU31" s="23"/>
      <c r="DV31" s="24"/>
      <c r="DW31" s="23"/>
      <c r="DX31" s="19"/>
      <c r="DY31" s="19"/>
      <c r="DZ31" s="19"/>
      <c r="EA31" s="6"/>
      <c r="EB31" s="19"/>
      <c r="EC31" s="23"/>
      <c r="ED31" s="23"/>
      <c r="EE31" s="23"/>
      <c r="EF31" s="24"/>
      <c r="EG31" s="23"/>
      <c r="EH31" s="19"/>
      <c r="EI31" s="19"/>
      <c r="EJ31" s="19"/>
      <c r="EK31" s="6"/>
      <c r="EL31" s="19"/>
      <c r="EM31" s="23"/>
      <c r="EN31" s="23"/>
      <c r="EO31" s="23"/>
      <c r="EP31" s="24"/>
      <c r="EQ31" s="23"/>
      <c r="ER31" s="19"/>
      <c r="ES31" s="19"/>
      <c r="ET31" s="19"/>
      <c r="EU31" s="6"/>
      <c r="EV31" s="19"/>
      <c r="EW31" s="23"/>
      <c r="EX31" s="23"/>
      <c r="EY31" s="23"/>
      <c r="EZ31" s="24"/>
      <c r="FA31" s="23"/>
      <c r="FB31" s="19"/>
      <c r="FC31" s="19"/>
      <c r="FD31" s="19"/>
      <c r="FE31" s="6"/>
      <c r="FF31" s="19"/>
      <c r="FG31" s="23"/>
      <c r="FH31" s="23"/>
      <c r="FI31" s="23"/>
      <c r="FJ31" s="24"/>
      <c r="FK31" s="23"/>
      <c r="FL31" s="19"/>
      <c r="FM31" s="19"/>
      <c r="FN31" s="19"/>
      <c r="FO31" s="6"/>
      <c r="FP31" s="19"/>
      <c r="FQ31" s="23"/>
      <c r="FR31" s="23"/>
      <c r="FS31" s="23"/>
      <c r="FT31" s="24"/>
      <c r="FU31" s="23"/>
      <c r="FV31" s="19"/>
      <c r="FW31" s="19"/>
      <c r="FX31" s="19"/>
      <c r="FY31" s="6"/>
      <c r="FZ31" s="19"/>
      <c r="GA31" s="110"/>
      <c r="GB31" s="110"/>
      <c r="GC31" s="110"/>
      <c r="GD31" s="111"/>
      <c r="GE31" s="110"/>
      <c r="GF31" s="110"/>
      <c r="GG31" s="110"/>
      <c r="GH31" s="110"/>
      <c r="GI31" s="111"/>
      <c r="GJ31" s="110"/>
      <c r="GK31" s="110"/>
      <c r="GL31" s="110"/>
      <c r="GM31" s="110"/>
      <c r="GN31" s="111"/>
      <c r="GO31" s="110"/>
      <c r="GP31" s="110"/>
      <c r="GQ31" s="110"/>
      <c r="GR31" s="110"/>
      <c r="GS31" s="111"/>
      <c r="GT31" s="110"/>
      <c r="GU31" s="110"/>
      <c r="GV31" s="110"/>
      <c r="GW31" s="110"/>
      <c r="GX31" s="111"/>
      <c r="GY31" s="110"/>
      <c r="GZ31" s="110"/>
      <c r="HA31" s="110"/>
      <c r="HB31" s="110"/>
      <c r="HC31" s="111"/>
      <c r="HD31" s="110"/>
      <c r="HE31" s="110"/>
      <c r="HF31" s="110"/>
      <c r="HG31" s="110"/>
      <c r="HH31" s="111"/>
      <c r="HI31" s="110"/>
      <c r="HJ31" s="110"/>
      <c r="HK31" s="110"/>
      <c r="HL31" s="110"/>
      <c r="HM31" s="111"/>
      <c r="HN31" s="110"/>
      <c r="HO31" s="110"/>
      <c r="HP31" s="110"/>
      <c r="HQ31" s="110"/>
      <c r="HR31" s="111"/>
      <c r="HS31" s="110"/>
      <c r="HT31" s="110"/>
      <c r="HU31" s="110"/>
      <c r="HV31" s="110"/>
      <c r="HW31" s="111"/>
      <c r="HX31" s="110"/>
      <c r="HY31" s="110"/>
      <c r="HZ31" s="110"/>
      <c r="IA31" s="110"/>
      <c r="IB31" s="111"/>
      <c r="IC31" s="110"/>
      <c r="ID31" s="110"/>
      <c r="IE31" s="110"/>
      <c r="IF31" s="110"/>
      <c r="IG31" s="111"/>
      <c r="IH31" s="110"/>
      <c r="II31" s="110"/>
      <c r="IJ31" s="110"/>
      <c r="IK31" s="110"/>
      <c r="IL31" s="111"/>
      <c r="IM31" s="110"/>
      <c r="IN31" s="110"/>
      <c r="IO31" s="110"/>
      <c r="IP31" s="110"/>
      <c r="IQ31" s="111"/>
      <c r="IR31" s="110"/>
      <c r="IS31" s="110"/>
      <c r="IT31" s="110"/>
      <c r="IU31" s="110"/>
      <c r="IV31" s="111"/>
      <c r="IW31" s="110"/>
    </row>
    <row r="32" spans="1:257" ht="77.099999999999994" customHeight="1">
      <c r="A32" s="175" t="s">
        <v>459</v>
      </c>
      <c r="B32" s="45" t="s">
        <v>105</v>
      </c>
      <c r="C32" s="22" t="s">
        <v>424</v>
      </c>
      <c r="D32" s="23" t="s">
        <v>267</v>
      </c>
      <c r="E32" s="23" t="s">
        <v>268</v>
      </c>
      <c r="F32" s="23" t="s">
        <v>269</v>
      </c>
      <c r="G32" s="23" t="s">
        <v>270</v>
      </c>
      <c r="H32" s="19"/>
      <c r="I32" s="171"/>
      <c r="J32" s="19"/>
      <c r="K32" s="171"/>
      <c r="L32" s="19"/>
      <c r="M32" s="23"/>
      <c r="N32" s="23"/>
      <c r="O32" s="23"/>
      <c r="P32" s="24"/>
      <c r="Q32" s="23"/>
      <c r="R32" s="19"/>
      <c r="S32" s="19"/>
      <c r="T32" s="19"/>
      <c r="U32" s="6"/>
      <c r="V32" s="19"/>
      <c r="W32" s="23"/>
      <c r="X32" s="23"/>
      <c r="Y32" s="23"/>
      <c r="Z32" s="24"/>
      <c r="AA32" s="23"/>
      <c r="AB32" s="19"/>
      <c r="AC32" s="19"/>
      <c r="AD32" s="19"/>
      <c r="AE32" s="6"/>
      <c r="AF32" s="19"/>
      <c r="AG32" s="23"/>
      <c r="AH32" s="23"/>
      <c r="AI32" s="23"/>
      <c r="AJ32" s="24"/>
      <c r="AK32" s="23"/>
      <c r="AL32" s="19"/>
      <c r="AM32" s="19"/>
      <c r="AN32" s="19"/>
      <c r="AO32" s="6"/>
      <c r="AP32" s="19"/>
      <c r="AQ32" s="23"/>
      <c r="AR32" s="23"/>
      <c r="AS32" s="23"/>
      <c r="AT32" s="24"/>
      <c r="AU32" s="23"/>
      <c r="AV32" s="19"/>
      <c r="AW32" s="19"/>
      <c r="AX32" s="19"/>
      <c r="AY32" s="6"/>
      <c r="AZ32" s="19"/>
      <c r="BA32" s="23"/>
      <c r="BB32" s="23"/>
      <c r="BC32" s="23"/>
      <c r="BD32" s="24"/>
      <c r="BE32" s="23"/>
      <c r="BF32" s="19"/>
      <c r="BG32" s="19"/>
      <c r="BH32" s="19"/>
      <c r="BI32" s="6"/>
      <c r="BJ32" s="19"/>
      <c r="BK32" s="23"/>
      <c r="BL32" s="23"/>
      <c r="BM32" s="23"/>
      <c r="BN32" s="24"/>
      <c r="BO32" s="23"/>
      <c r="BP32" s="19"/>
      <c r="BQ32" s="19"/>
      <c r="BR32" s="19"/>
      <c r="BS32" s="6"/>
      <c r="BT32" s="19"/>
      <c r="BU32" s="23"/>
      <c r="BV32" s="23"/>
      <c r="BW32" s="23"/>
      <c r="BX32" s="24"/>
      <c r="BY32" s="23"/>
      <c r="BZ32" s="19"/>
      <c r="CA32" s="19"/>
      <c r="CB32" s="19"/>
      <c r="CC32" s="6"/>
      <c r="CD32" s="19"/>
      <c r="CE32" s="23"/>
      <c r="CF32" s="23"/>
      <c r="CG32" s="23"/>
      <c r="CH32" s="24"/>
      <c r="CI32" s="23"/>
      <c r="CJ32" s="19"/>
      <c r="CK32" s="19"/>
      <c r="CL32" s="19"/>
      <c r="CM32" s="6"/>
      <c r="CN32" s="19"/>
      <c r="CO32" s="23"/>
      <c r="CP32" s="23"/>
      <c r="CQ32" s="23"/>
      <c r="CR32" s="24"/>
      <c r="CS32" s="23"/>
      <c r="CT32" s="19"/>
      <c r="CU32" s="19"/>
      <c r="CV32" s="19"/>
      <c r="CW32" s="6"/>
      <c r="CX32" s="19"/>
      <c r="CY32" s="23"/>
      <c r="CZ32" s="23"/>
      <c r="DA32" s="23"/>
      <c r="DB32" s="24"/>
      <c r="DC32" s="23"/>
      <c r="DD32" s="19"/>
      <c r="DE32" s="19"/>
      <c r="DF32" s="19"/>
      <c r="DG32" s="6"/>
      <c r="DH32" s="19"/>
      <c r="DI32" s="23"/>
      <c r="DJ32" s="23"/>
      <c r="DK32" s="23"/>
      <c r="DL32" s="24"/>
      <c r="DM32" s="23"/>
      <c r="DN32" s="19"/>
      <c r="DO32" s="19"/>
      <c r="DP32" s="19"/>
      <c r="DQ32" s="6"/>
      <c r="DR32" s="19"/>
      <c r="DS32" s="23"/>
      <c r="DT32" s="23"/>
      <c r="DU32" s="23"/>
      <c r="DV32" s="24"/>
      <c r="DW32" s="23"/>
      <c r="DX32" s="19"/>
      <c r="DY32" s="19"/>
      <c r="DZ32" s="19"/>
      <c r="EA32" s="6"/>
      <c r="EB32" s="19"/>
      <c r="EC32" s="23"/>
      <c r="ED32" s="23"/>
      <c r="EE32" s="23"/>
      <c r="EF32" s="24"/>
      <c r="EG32" s="23"/>
      <c r="EH32" s="19"/>
      <c r="EI32" s="19"/>
      <c r="EJ32" s="19"/>
      <c r="EK32" s="6"/>
      <c r="EL32" s="19"/>
      <c r="EM32" s="23"/>
      <c r="EN32" s="23"/>
      <c r="EO32" s="23"/>
      <c r="EP32" s="24"/>
      <c r="EQ32" s="23"/>
      <c r="ER32" s="19"/>
      <c r="ES32" s="19"/>
      <c r="ET32" s="19"/>
      <c r="EU32" s="6"/>
      <c r="EV32" s="19"/>
      <c r="EW32" s="23"/>
      <c r="EX32" s="23"/>
      <c r="EY32" s="23"/>
      <c r="EZ32" s="24"/>
      <c r="FA32" s="23"/>
      <c r="FB32" s="19"/>
      <c r="FC32" s="19"/>
      <c r="FD32" s="19"/>
      <c r="FE32" s="6"/>
      <c r="FF32" s="19"/>
      <c r="FG32" s="23"/>
      <c r="FH32" s="23"/>
      <c r="FI32" s="23"/>
      <c r="FJ32" s="24"/>
      <c r="FK32" s="23"/>
      <c r="FL32" s="19"/>
      <c r="FM32" s="19"/>
      <c r="FN32" s="19"/>
      <c r="FO32" s="6"/>
      <c r="FP32" s="19"/>
      <c r="FQ32" s="23"/>
      <c r="FR32" s="23"/>
      <c r="FS32" s="23"/>
      <c r="FT32" s="24"/>
      <c r="FU32" s="23"/>
      <c r="FV32" s="19"/>
      <c r="FW32" s="19"/>
      <c r="FX32" s="19"/>
      <c r="FY32" s="6"/>
      <c r="FZ32" s="19"/>
      <c r="GA32" s="110"/>
      <c r="GB32" s="110"/>
      <c r="GC32" s="110"/>
      <c r="GD32" s="111"/>
      <c r="GE32" s="110"/>
      <c r="GF32" s="110"/>
      <c r="GG32" s="110"/>
      <c r="GH32" s="110"/>
      <c r="GI32" s="111"/>
      <c r="GJ32" s="110"/>
      <c r="GK32" s="110"/>
      <c r="GL32" s="110"/>
      <c r="GM32" s="110"/>
      <c r="GN32" s="111"/>
      <c r="GO32" s="110"/>
      <c r="GP32" s="110"/>
      <c r="GQ32" s="110"/>
      <c r="GR32" s="110"/>
      <c r="GS32" s="111"/>
      <c r="GT32" s="110"/>
      <c r="GU32" s="110"/>
      <c r="GV32" s="110"/>
      <c r="GW32" s="110"/>
      <c r="GX32" s="111"/>
      <c r="GY32" s="110"/>
      <c r="GZ32" s="110"/>
      <c r="HA32" s="110"/>
      <c r="HB32" s="110"/>
      <c r="HC32" s="111"/>
      <c r="HD32" s="110"/>
      <c r="HE32" s="110"/>
      <c r="HF32" s="110"/>
      <c r="HG32" s="110"/>
      <c r="HH32" s="111"/>
      <c r="HI32" s="110"/>
      <c r="HJ32" s="110"/>
      <c r="HK32" s="110"/>
      <c r="HL32" s="110"/>
      <c r="HM32" s="111"/>
      <c r="HN32" s="110"/>
      <c r="HO32" s="110"/>
      <c r="HP32" s="110"/>
      <c r="HQ32" s="110"/>
      <c r="HR32" s="111"/>
      <c r="HS32" s="110"/>
      <c r="HT32" s="110"/>
      <c r="HU32" s="110"/>
      <c r="HV32" s="110"/>
      <c r="HW32" s="111"/>
      <c r="HX32" s="110"/>
      <c r="HY32" s="110"/>
      <c r="HZ32" s="110"/>
      <c r="IA32" s="110"/>
      <c r="IB32" s="111"/>
      <c r="IC32" s="110"/>
      <c r="ID32" s="110"/>
      <c r="IE32" s="110"/>
      <c r="IF32" s="110"/>
      <c r="IG32" s="111"/>
      <c r="IH32" s="110"/>
      <c r="II32" s="110"/>
      <c r="IJ32" s="110"/>
      <c r="IK32" s="110"/>
      <c r="IL32" s="111"/>
      <c r="IM32" s="110"/>
      <c r="IN32" s="110"/>
      <c r="IO32" s="110"/>
      <c r="IP32" s="110"/>
      <c r="IQ32" s="111"/>
      <c r="IR32" s="110"/>
      <c r="IS32" s="110"/>
      <c r="IT32" s="110"/>
      <c r="IU32" s="110"/>
      <c r="IV32" s="111"/>
      <c r="IW32" s="110"/>
    </row>
    <row r="33" spans="1:257" ht="77.099999999999994" customHeight="1">
      <c r="A33" s="176" t="s">
        <v>460</v>
      </c>
      <c r="B33" s="134" t="s">
        <v>453</v>
      </c>
      <c r="C33" s="22" t="s">
        <v>421</v>
      </c>
      <c r="D33" s="23" t="s">
        <v>271</v>
      </c>
      <c r="E33" s="23" t="s">
        <v>272</v>
      </c>
      <c r="F33" s="23" t="s">
        <v>273</v>
      </c>
      <c r="G33" s="23" t="s">
        <v>274</v>
      </c>
      <c r="H33" s="19"/>
      <c r="I33" s="171"/>
      <c r="J33" s="19"/>
      <c r="K33" s="171"/>
      <c r="L33" s="19"/>
      <c r="M33" s="23"/>
      <c r="N33" s="23"/>
      <c r="O33" s="23"/>
      <c r="P33" s="24"/>
      <c r="Q33" s="23"/>
      <c r="R33" s="19"/>
      <c r="S33" s="19"/>
      <c r="T33" s="19"/>
      <c r="U33" s="6"/>
      <c r="V33" s="19"/>
      <c r="W33" s="23"/>
      <c r="X33" s="23"/>
      <c r="Y33" s="23"/>
      <c r="Z33" s="24"/>
      <c r="AA33" s="23"/>
      <c r="AB33" s="19"/>
      <c r="AC33" s="19"/>
      <c r="AD33" s="19"/>
      <c r="AE33" s="6"/>
      <c r="AF33" s="19"/>
      <c r="AG33" s="23"/>
      <c r="AH33" s="23"/>
      <c r="AI33" s="23"/>
      <c r="AJ33" s="24"/>
      <c r="AK33" s="23"/>
      <c r="AL33" s="19"/>
      <c r="AM33" s="19"/>
      <c r="AN33" s="19"/>
      <c r="AO33" s="6"/>
      <c r="AP33" s="19"/>
      <c r="AQ33" s="23"/>
      <c r="AR33" s="23"/>
      <c r="AS33" s="23"/>
      <c r="AT33" s="24"/>
      <c r="AU33" s="23"/>
      <c r="AV33" s="19"/>
      <c r="AW33" s="19"/>
      <c r="AX33" s="19"/>
      <c r="AY33" s="6"/>
      <c r="AZ33" s="19"/>
      <c r="BA33" s="23"/>
      <c r="BB33" s="23"/>
      <c r="BC33" s="23"/>
      <c r="BD33" s="24"/>
      <c r="BE33" s="23"/>
      <c r="BF33" s="19"/>
      <c r="BG33" s="19"/>
      <c r="BH33" s="19"/>
      <c r="BI33" s="6"/>
      <c r="BJ33" s="19"/>
      <c r="BK33" s="23"/>
      <c r="BL33" s="23"/>
      <c r="BM33" s="23"/>
      <c r="BN33" s="24"/>
      <c r="BO33" s="23"/>
      <c r="BP33" s="19"/>
      <c r="BQ33" s="19"/>
      <c r="BR33" s="19"/>
      <c r="BS33" s="6"/>
      <c r="BT33" s="19"/>
      <c r="BU33" s="23"/>
      <c r="BV33" s="23"/>
      <c r="BW33" s="23"/>
      <c r="BX33" s="24"/>
      <c r="BY33" s="23"/>
      <c r="BZ33" s="19"/>
      <c r="CA33" s="19"/>
      <c r="CB33" s="19"/>
      <c r="CC33" s="6"/>
      <c r="CD33" s="19"/>
      <c r="CE33" s="23"/>
      <c r="CF33" s="23"/>
      <c r="CG33" s="23"/>
      <c r="CH33" s="24"/>
      <c r="CI33" s="23"/>
      <c r="CJ33" s="19"/>
      <c r="CK33" s="19"/>
      <c r="CL33" s="19"/>
      <c r="CM33" s="6"/>
      <c r="CN33" s="19"/>
      <c r="CO33" s="23"/>
      <c r="CP33" s="23"/>
      <c r="CQ33" s="23"/>
      <c r="CR33" s="24"/>
      <c r="CS33" s="23"/>
      <c r="CT33" s="19"/>
      <c r="CU33" s="19"/>
      <c r="CV33" s="19"/>
      <c r="CW33" s="6"/>
      <c r="CX33" s="19"/>
      <c r="CY33" s="23"/>
      <c r="CZ33" s="23"/>
      <c r="DA33" s="23"/>
      <c r="DB33" s="24"/>
      <c r="DC33" s="23"/>
      <c r="DD33" s="19"/>
      <c r="DE33" s="19"/>
      <c r="DF33" s="19"/>
      <c r="DG33" s="6"/>
      <c r="DH33" s="19"/>
      <c r="DI33" s="23"/>
      <c r="DJ33" s="23"/>
      <c r="DK33" s="23"/>
      <c r="DL33" s="24"/>
      <c r="DM33" s="23"/>
      <c r="DN33" s="19"/>
      <c r="DO33" s="19"/>
      <c r="DP33" s="19"/>
      <c r="DQ33" s="6"/>
      <c r="DR33" s="19"/>
      <c r="DS33" s="23"/>
      <c r="DT33" s="23"/>
      <c r="DU33" s="23"/>
      <c r="DV33" s="24"/>
      <c r="DW33" s="23"/>
      <c r="DX33" s="19"/>
      <c r="DY33" s="19"/>
      <c r="DZ33" s="19"/>
      <c r="EA33" s="6"/>
      <c r="EB33" s="19"/>
      <c r="EC33" s="23"/>
      <c r="ED33" s="23"/>
      <c r="EE33" s="23"/>
      <c r="EF33" s="24"/>
      <c r="EG33" s="23"/>
      <c r="EH33" s="19"/>
      <c r="EI33" s="19"/>
      <c r="EJ33" s="19"/>
      <c r="EK33" s="6"/>
      <c r="EL33" s="19"/>
      <c r="EM33" s="23"/>
      <c r="EN33" s="23"/>
      <c r="EO33" s="23"/>
      <c r="EP33" s="24"/>
      <c r="EQ33" s="23"/>
      <c r="ER33" s="19"/>
      <c r="ES33" s="19"/>
      <c r="ET33" s="19"/>
      <c r="EU33" s="6"/>
      <c r="EV33" s="19"/>
      <c r="EW33" s="23"/>
      <c r="EX33" s="23"/>
      <c r="EY33" s="23"/>
      <c r="EZ33" s="24"/>
      <c r="FA33" s="23"/>
      <c r="FB33" s="19"/>
      <c r="FC33" s="19"/>
      <c r="FD33" s="19"/>
      <c r="FE33" s="6"/>
      <c r="FF33" s="19"/>
      <c r="FG33" s="23"/>
      <c r="FH33" s="23"/>
      <c r="FI33" s="23"/>
      <c r="FJ33" s="24"/>
      <c r="FK33" s="23"/>
      <c r="FL33" s="19"/>
      <c r="FM33" s="19"/>
      <c r="FN33" s="19"/>
      <c r="FO33" s="6"/>
      <c r="FP33" s="19"/>
      <c r="FQ33" s="23"/>
      <c r="FR33" s="23"/>
      <c r="FS33" s="23"/>
      <c r="FT33" s="24"/>
      <c r="FU33" s="23"/>
      <c r="FV33" s="19"/>
      <c r="FW33" s="19"/>
      <c r="FX33" s="19"/>
      <c r="FY33" s="6"/>
      <c r="FZ33" s="19"/>
      <c r="GA33" s="110"/>
      <c r="GB33" s="110"/>
      <c r="GC33" s="110"/>
      <c r="GD33" s="111"/>
      <c r="GE33" s="110"/>
      <c r="GF33" s="110"/>
      <c r="GG33" s="110"/>
      <c r="GH33" s="110"/>
      <c r="GI33" s="111"/>
      <c r="GJ33" s="110"/>
      <c r="GK33" s="110"/>
      <c r="GL33" s="110"/>
      <c r="GM33" s="110"/>
      <c r="GN33" s="111"/>
      <c r="GO33" s="110"/>
      <c r="GP33" s="110"/>
      <c r="GQ33" s="110"/>
      <c r="GR33" s="110"/>
      <c r="GS33" s="111"/>
      <c r="GT33" s="110"/>
      <c r="GU33" s="110"/>
      <c r="GV33" s="110"/>
      <c r="GW33" s="110"/>
      <c r="GX33" s="111"/>
      <c r="GY33" s="110"/>
      <c r="GZ33" s="110"/>
      <c r="HA33" s="110"/>
      <c r="HB33" s="110"/>
      <c r="HC33" s="111"/>
      <c r="HD33" s="110"/>
      <c r="HE33" s="110"/>
      <c r="HF33" s="110"/>
      <c r="HG33" s="110"/>
      <c r="HH33" s="111"/>
      <c r="HI33" s="110"/>
      <c r="HJ33" s="110"/>
      <c r="HK33" s="110"/>
      <c r="HL33" s="110"/>
      <c r="HM33" s="111"/>
      <c r="HN33" s="110"/>
      <c r="HO33" s="110"/>
      <c r="HP33" s="110"/>
      <c r="HQ33" s="110"/>
      <c r="HR33" s="111"/>
      <c r="HS33" s="110"/>
      <c r="HT33" s="110"/>
      <c r="HU33" s="110"/>
      <c r="HV33" s="110"/>
      <c r="HW33" s="111"/>
      <c r="HX33" s="110"/>
      <c r="HY33" s="110"/>
      <c r="HZ33" s="110"/>
      <c r="IA33" s="110"/>
      <c r="IB33" s="111"/>
      <c r="IC33" s="110"/>
      <c r="ID33" s="110"/>
      <c r="IE33" s="110"/>
      <c r="IF33" s="110"/>
      <c r="IG33" s="111"/>
      <c r="IH33" s="110"/>
      <c r="II33" s="110"/>
      <c r="IJ33" s="110"/>
      <c r="IK33" s="110"/>
      <c r="IL33" s="111"/>
      <c r="IM33" s="110"/>
      <c r="IN33" s="110"/>
      <c r="IO33" s="110"/>
      <c r="IP33" s="110"/>
      <c r="IQ33" s="111"/>
      <c r="IR33" s="110"/>
      <c r="IS33" s="110"/>
      <c r="IT33" s="110"/>
      <c r="IU33" s="110"/>
      <c r="IV33" s="111"/>
      <c r="IW33" s="110"/>
    </row>
    <row r="34" spans="1:257" ht="77.099999999999994" customHeight="1">
      <c r="A34" s="176" t="s">
        <v>460</v>
      </c>
      <c r="B34" s="134" t="s">
        <v>454</v>
      </c>
      <c r="C34" s="22" t="s">
        <v>418</v>
      </c>
      <c r="D34" s="23" t="s">
        <v>275</v>
      </c>
      <c r="E34" s="23" t="s">
        <v>276</v>
      </c>
      <c r="F34" s="23" t="s">
        <v>277</v>
      </c>
      <c r="G34" s="23" t="s">
        <v>278</v>
      </c>
      <c r="H34" s="19"/>
      <c r="I34" s="171"/>
      <c r="J34" s="19"/>
      <c r="K34" s="171"/>
      <c r="L34" s="19"/>
      <c r="M34" s="23"/>
      <c r="N34" s="23"/>
      <c r="O34" s="23"/>
      <c r="P34" s="24"/>
      <c r="Q34" s="23"/>
      <c r="R34" s="19"/>
      <c r="S34" s="19"/>
      <c r="T34" s="19"/>
      <c r="U34" s="6"/>
      <c r="V34" s="19"/>
      <c r="W34" s="23"/>
      <c r="X34" s="23"/>
      <c r="Y34" s="23"/>
      <c r="Z34" s="24"/>
      <c r="AA34" s="23"/>
      <c r="AB34" s="19"/>
      <c r="AC34" s="19"/>
      <c r="AD34" s="19"/>
      <c r="AE34" s="6"/>
      <c r="AF34" s="19"/>
      <c r="AG34" s="23"/>
      <c r="AH34" s="23"/>
      <c r="AI34" s="23"/>
      <c r="AJ34" s="24"/>
      <c r="AK34" s="23"/>
      <c r="AL34" s="19"/>
      <c r="AM34" s="19"/>
      <c r="AN34" s="19"/>
      <c r="AO34" s="6"/>
      <c r="AP34" s="19"/>
      <c r="AQ34" s="23"/>
      <c r="AR34" s="23"/>
      <c r="AS34" s="23"/>
      <c r="AT34" s="24"/>
      <c r="AU34" s="23"/>
      <c r="AV34" s="19"/>
      <c r="AW34" s="19"/>
      <c r="AX34" s="19"/>
      <c r="AY34" s="6"/>
      <c r="AZ34" s="19"/>
      <c r="BA34" s="23"/>
      <c r="BB34" s="23"/>
      <c r="BC34" s="23"/>
      <c r="BD34" s="24"/>
      <c r="BE34" s="23"/>
      <c r="BF34" s="19"/>
      <c r="BG34" s="19"/>
      <c r="BH34" s="19"/>
      <c r="BI34" s="6"/>
      <c r="BJ34" s="19"/>
      <c r="BK34" s="23"/>
      <c r="BL34" s="23"/>
      <c r="BM34" s="23"/>
      <c r="BN34" s="24"/>
      <c r="BO34" s="23"/>
      <c r="BP34" s="19"/>
      <c r="BQ34" s="19"/>
      <c r="BR34" s="19"/>
      <c r="BS34" s="6"/>
      <c r="BT34" s="19"/>
      <c r="BU34" s="23"/>
      <c r="BV34" s="23"/>
      <c r="BW34" s="23"/>
      <c r="BX34" s="24"/>
      <c r="BY34" s="23"/>
      <c r="BZ34" s="19"/>
      <c r="CA34" s="19"/>
      <c r="CB34" s="19"/>
      <c r="CC34" s="6"/>
      <c r="CD34" s="19"/>
      <c r="CE34" s="23"/>
      <c r="CF34" s="23"/>
      <c r="CG34" s="23"/>
      <c r="CH34" s="24"/>
      <c r="CI34" s="23"/>
      <c r="CJ34" s="19"/>
      <c r="CK34" s="19"/>
      <c r="CL34" s="19"/>
      <c r="CM34" s="6"/>
      <c r="CN34" s="19"/>
      <c r="CO34" s="23"/>
      <c r="CP34" s="23"/>
      <c r="CQ34" s="23"/>
      <c r="CR34" s="24"/>
      <c r="CS34" s="23"/>
      <c r="CT34" s="19"/>
      <c r="CU34" s="19"/>
      <c r="CV34" s="19"/>
      <c r="CW34" s="6"/>
      <c r="CX34" s="19"/>
      <c r="CY34" s="23"/>
      <c r="CZ34" s="23"/>
      <c r="DA34" s="23"/>
      <c r="DB34" s="24"/>
      <c r="DC34" s="23"/>
      <c r="DD34" s="19"/>
      <c r="DE34" s="19"/>
      <c r="DF34" s="19"/>
      <c r="DG34" s="6"/>
      <c r="DH34" s="19"/>
      <c r="DI34" s="23"/>
      <c r="DJ34" s="23"/>
      <c r="DK34" s="23"/>
      <c r="DL34" s="24"/>
      <c r="DM34" s="23"/>
      <c r="DN34" s="19"/>
      <c r="DO34" s="19"/>
      <c r="DP34" s="19"/>
      <c r="DQ34" s="6"/>
      <c r="DR34" s="19"/>
      <c r="DS34" s="23"/>
      <c r="DT34" s="23"/>
      <c r="DU34" s="23"/>
      <c r="DV34" s="24"/>
      <c r="DW34" s="23"/>
      <c r="DX34" s="19"/>
      <c r="DY34" s="19"/>
      <c r="DZ34" s="19"/>
      <c r="EA34" s="6"/>
      <c r="EB34" s="19"/>
      <c r="EC34" s="23"/>
      <c r="ED34" s="23"/>
      <c r="EE34" s="23"/>
      <c r="EF34" s="24"/>
      <c r="EG34" s="23"/>
      <c r="EH34" s="19"/>
      <c r="EI34" s="19"/>
      <c r="EJ34" s="19"/>
      <c r="EK34" s="6"/>
      <c r="EL34" s="19"/>
      <c r="EM34" s="23"/>
      <c r="EN34" s="23"/>
      <c r="EO34" s="23"/>
      <c r="EP34" s="24"/>
      <c r="EQ34" s="23"/>
      <c r="ER34" s="19"/>
      <c r="ES34" s="19"/>
      <c r="ET34" s="19"/>
      <c r="EU34" s="6"/>
      <c r="EV34" s="19"/>
      <c r="EW34" s="23"/>
      <c r="EX34" s="23"/>
      <c r="EY34" s="23"/>
      <c r="EZ34" s="24"/>
      <c r="FA34" s="23"/>
      <c r="FB34" s="19"/>
      <c r="FC34" s="19"/>
      <c r="FD34" s="19"/>
      <c r="FE34" s="6"/>
      <c r="FF34" s="19"/>
      <c r="FG34" s="23"/>
      <c r="FH34" s="23"/>
      <c r="FI34" s="23"/>
      <c r="FJ34" s="24"/>
      <c r="FK34" s="23"/>
      <c r="FL34" s="19"/>
      <c r="FM34" s="19"/>
      <c r="FN34" s="19"/>
      <c r="FO34" s="6"/>
      <c r="FP34" s="19"/>
      <c r="FQ34" s="23"/>
      <c r="FR34" s="23"/>
      <c r="FS34" s="23"/>
      <c r="FT34" s="24"/>
      <c r="FU34" s="23"/>
      <c r="FV34" s="19"/>
      <c r="FW34" s="19"/>
      <c r="FX34" s="19"/>
      <c r="FY34" s="6"/>
      <c r="FZ34" s="19"/>
      <c r="GA34" s="110"/>
      <c r="GB34" s="110"/>
      <c r="GC34" s="110"/>
      <c r="GD34" s="111"/>
      <c r="GE34" s="110"/>
      <c r="GF34" s="110"/>
      <c r="GG34" s="110"/>
      <c r="GH34" s="110"/>
      <c r="GI34" s="111"/>
      <c r="GJ34" s="110"/>
      <c r="GK34" s="110"/>
      <c r="GL34" s="110"/>
      <c r="GM34" s="110"/>
      <c r="GN34" s="111"/>
      <c r="GO34" s="110"/>
      <c r="GP34" s="110"/>
      <c r="GQ34" s="110"/>
      <c r="GR34" s="110"/>
      <c r="GS34" s="111"/>
      <c r="GT34" s="110"/>
      <c r="GU34" s="110"/>
      <c r="GV34" s="110"/>
      <c r="GW34" s="110"/>
      <c r="GX34" s="111"/>
      <c r="GY34" s="110"/>
      <c r="GZ34" s="110"/>
      <c r="HA34" s="110"/>
      <c r="HB34" s="110"/>
      <c r="HC34" s="111"/>
      <c r="HD34" s="110"/>
      <c r="HE34" s="110"/>
      <c r="HF34" s="110"/>
      <c r="HG34" s="110"/>
      <c r="HH34" s="111"/>
      <c r="HI34" s="110"/>
      <c r="HJ34" s="110"/>
      <c r="HK34" s="110"/>
      <c r="HL34" s="110"/>
      <c r="HM34" s="111"/>
      <c r="HN34" s="110"/>
      <c r="HO34" s="110"/>
      <c r="HP34" s="110"/>
      <c r="HQ34" s="110"/>
      <c r="HR34" s="111"/>
      <c r="HS34" s="110"/>
      <c r="HT34" s="110"/>
      <c r="HU34" s="110"/>
      <c r="HV34" s="110"/>
      <c r="HW34" s="111"/>
      <c r="HX34" s="110"/>
      <c r="HY34" s="110"/>
      <c r="HZ34" s="110"/>
      <c r="IA34" s="110"/>
      <c r="IB34" s="111"/>
      <c r="IC34" s="110"/>
      <c r="ID34" s="110"/>
      <c r="IE34" s="110"/>
      <c r="IF34" s="110"/>
      <c r="IG34" s="111"/>
      <c r="IH34" s="110"/>
      <c r="II34" s="110"/>
      <c r="IJ34" s="110"/>
      <c r="IK34" s="110"/>
      <c r="IL34" s="111"/>
      <c r="IM34" s="110"/>
      <c r="IN34" s="110"/>
      <c r="IO34" s="110"/>
      <c r="IP34" s="110"/>
      <c r="IQ34" s="111"/>
      <c r="IR34" s="110"/>
      <c r="IS34" s="110"/>
      <c r="IT34" s="110"/>
      <c r="IU34" s="110"/>
      <c r="IV34" s="111"/>
      <c r="IW34" s="110"/>
    </row>
    <row r="35" spans="1:257" ht="77.099999999999994" customHeight="1">
      <c r="A35" s="176" t="s">
        <v>460</v>
      </c>
      <c r="B35" s="133" t="s">
        <v>455</v>
      </c>
      <c r="C35" s="22" t="s">
        <v>431</v>
      </c>
      <c r="D35" s="23" t="s">
        <v>279</v>
      </c>
      <c r="E35" s="23" t="s">
        <v>280</v>
      </c>
      <c r="F35" s="23" t="s">
        <v>281</v>
      </c>
      <c r="G35" s="23" t="s">
        <v>282</v>
      </c>
      <c r="H35" s="19"/>
      <c r="I35" s="171"/>
      <c r="J35" s="19"/>
      <c r="K35" s="171"/>
      <c r="L35" s="19"/>
      <c r="M35" s="23"/>
      <c r="N35" s="24"/>
      <c r="O35" s="23"/>
      <c r="P35" s="24"/>
      <c r="Q35" s="23"/>
      <c r="R35" s="19"/>
      <c r="S35" s="19"/>
      <c r="T35" s="19"/>
      <c r="U35" s="6"/>
      <c r="V35" s="19"/>
      <c r="W35" s="23"/>
      <c r="X35" s="23"/>
      <c r="Y35" s="23"/>
      <c r="Z35" s="24"/>
      <c r="AA35" s="23"/>
      <c r="AB35" s="19"/>
      <c r="AC35" s="19"/>
      <c r="AD35" s="19"/>
      <c r="AE35" s="6"/>
      <c r="AF35" s="19"/>
      <c r="AG35" s="23"/>
      <c r="AH35" s="23"/>
      <c r="AI35" s="23"/>
      <c r="AJ35" s="24"/>
      <c r="AK35" s="23"/>
      <c r="AL35" s="19"/>
      <c r="AM35" s="19"/>
      <c r="AN35" s="19"/>
      <c r="AO35" s="6"/>
      <c r="AP35" s="19"/>
      <c r="AQ35" s="23"/>
      <c r="AR35" s="23"/>
      <c r="AS35" s="23"/>
      <c r="AT35" s="24"/>
      <c r="AU35" s="23"/>
      <c r="AV35" s="19"/>
      <c r="AW35" s="19"/>
      <c r="AX35" s="19"/>
      <c r="AY35" s="6"/>
      <c r="AZ35" s="19"/>
      <c r="BA35" s="23"/>
      <c r="BB35" s="23"/>
      <c r="BC35" s="23"/>
      <c r="BD35" s="24"/>
      <c r="BE35" s="23"/>
      <c r="BF35" s="19"/>
      <c r="BG35" s="19"/>
      <c r="BH35" s="19"/>
      <c r="BI35" s="6"/>
      <c r="BJ35" s="19"/>
      <c r="BK35" s="23"/>
      <c r="BL35" s="23"/>
      <c r="BM35" s="23"/>
      <c r="BN35" s="24"/>
      <c r="BO35" s="23"/>
      <c r="BP35" s="19"/>
      <c r="BQ35" s="19"/>
      <c r="BR35" s="19"/>
      <c r="BS35" s="6"/>
      <c r="BT35" s="19"/>
      <c r="BU35" s="23"/>
      <c r="BV35" s="23"/>
      <c r="BW35" s="23"/>
      <c r="BX35" s="24"/>
      <c r="BY35" s="23"/>
      <c r="BZ35" s="19"/>
      <c r="CA35" s="19"/>
      <c r="CB35" s="19"/>
      <c r="CC35" s="6"/>
      <c r="CD35" s="19"/>
      <c r="CE35" s="23"/>
      <c r="CF35" s="23"/>
      <c r="CG35" s="23"/>
      <c r="CH35" s="24"/>
      <c r="CI35" s="23"/>
      <c r="CJ35" s="19"/>
      <c r="CK35" s="19"/>
      <c r="CL35" s="19"/>
      <c r="CM35" s="6"/>
      <c r="CN35" s="19"/>
      <c r="CO35" s="23"/>
      <c r="CP35" s="23"/>
      <c r="CQ35" s="23"/>
      <c r="CR35" s="24"/>
      <c r="CS35" s="23"/>
      <c r="CT35" s="19"/>
      <c r="CU35" s="19"/>
      <c r="CV35" s="19"/>
      <c r="CW35" s="6"/>
      <c r="CX35" s="19"/>
      <c r="CY35" s="23"/>
      <c r="CZ35" s="23"/>
      <c r="DA35" s="23"/>
      <c r="DB35" s="24"/>
      <c r="DC35" s="23"/>
      <c r="DD35" s="19"/>
      <c r="DE35" s="19"/>
      <c r="DF35" s="19"/>
      <c r="DG35" s="6"/>
      <c r="DH35" s="19"/>
      <c r="DI35" s="23"/>
      <c r="DJ35" s="23"/>
      <c r="DK35" s="23"/>
      <c r="DL35" s="24"/>
      <c r="DM35" s="23"/>
      <c r="DN35" s="19"/>
      <c r="DO35" s="19"/>
      <c r="DP35" s="19"/>
      <c r="DQ35" s="6"/>
      <c r="DR35" s="19"/>
      <c r="DS35" s="23"/>
      <c r="DT35" s="23"/>
      <c r="DU35" s="23"/>
      <c r="DV35" s="24"/>
      <c r="DW35" s="23"/>
      <c r="DX35" s="19"/>
      <c r="DY35" s="19"/>
      <c r="DZ35" s="19"/>
      <c r="EA35" s="6"/>
      <c r="EB35" s="19"/>
      <c r="EC35" s="23"/>
      <c r="ED35" s="23"/>
      <c r="EE35" s="23"/>
      <c r="EF35" s="24"/>
      <c r="EG35" s="23"/>
      <c r="EH35" s="19"/>
      <c r="EI35" s="19"/>
      <c r="EJ35" s="19"/>
      <c r="EK35" s="6"/>
      <c r="EL35" s="19"/>
      <c r="EM35" s="23"/>
      <c r="EN35" s="23"/>
      <c r="EO35" s="23"/>
      <c r="EP35" s="24"/>
      <c r="EQ35" s="23"/>
      <c r="ER35" s="19"/>
      <c r="ES35" s="19"/>
      <c r="ET35" s="19"/>
      <c r="EU35" s="6"/>
      <c r="EV35" s="19"/>
      <c r="EW35" s="23"/>
      <c r="EX35" s="23"/>
      <c r="EY35" s="23"/>
      <c r="EZ35" s="24"/>
      <c r="FA35" s="23"/>
      <c r="FB35" s="19"/>
      <c r="FC35" s="19"/>
      <c r="FD35" s="19"/>
      <c r="FE35" s="6"/>
      <c r="FF35" s="19"/>
      <c r="FG35" s="23"/>
      <c r="FH35" s="23"/>
      <c r="FI35" s="23"/>
      <c r="FJ35" s="24"/>
      <c r="FK35" s="23"/>
      <c r="FL35" s="19"/>
      <c r="FM35" s="19"/>
      <c r="FN35" s="19"/>
      <c r="FO35" s="6"/>
      <c r="FP35" s="19"/>
      <c r="FQ35" s="23"/>
      <c r="FR35" s="23"/>
      <c r="FS35" s="23"/>
      <c r="FT35" s="24"/>
      <c r="FU35" s="23"/>
      <c r="FV35" s="19"/>
      <c r="FW35" s="19"/>
      <c r="FX35" s="19"/>
      <c r="FY35" s="6"/>
      <c r="FZ35" s="19"/>
      <c r="GA35" s="110"/>
      <c r="GB35" s="110"/>
      <c r="GC35" s="110"/>
      <c r="GD35" s="111"/>
      <c r="GE35" s="110"/>
      <c r="GF35" s="110"/>
      <c r="GG35" s="110"/>
      <c r="GH35" s="110"/>
      <c r="GI35" s="111"/>
      <c r="GJ35" s="110"/>
      <c r="GK35" s="110"/>
      <c r="GL35" s="110"/>
      <c r="GM35" s="110"/>
      <c r="GN35" s="111"/>
      <c r="GO35" s="110"/>
      <c r="GP35" s="110"/>
      <c r="GQ35" s="110"/>
      <c r="GR35" s="110"/>
      <c r="GS35" s="111"/>
      <c r="GT35" s="110"/>
      <c r="GU35" s="110"/>
      <c r="GV35" s="110"/>
      <c r="GW35" s="110"/>
      <c r="GX35" s="111"/>
      <c r="GY35" s="110"/>
      <c r="GZ35" s="110"/>
      <c r="HA35" s="110"/>
      <c r="HB35" s="110"/>
      <c r="HC35" s="111"/>
      <c r="HD35" s="110"/>
      <c r="HE35" s="110"/>
      <c r="HF35" s="110"/>
      <c r="HG35" s="110"/>
      <c r="HH35" s="111"/>
      <c r="HI35" s="110"/>
      <c r="HJ35" s="110"/>
      <c r="HK35" s="110"/>
      <c r="HL35" s="110"/>
      <c r="HM35" s="111"/>
      <c r="HN35" s="110"/>
      <c r="HO35" s="110"/>
      <c r="HP35" s="110"/>
      <c r="HQ35" s="110"/>
      <c r="HR35" s="111"/>
      <c r="HS35" s="110"/>
      <c r="HT35" s="110"/>
      <c r="HU35" s="110"/>
      <c r="HV35" s="110"/>
      <c r="HW35" s="111"/>
      <c r="HX35" s="110"/>
      <c r="HY35" s="110"/>
      <c r="HZ35" s="110"/>
      <c r="IA35" s="110"/>
      <c r="IB35" s="111"/>
      <c r="IC35" s="110"/>
      <c r="ID35" s="110"/>
      <c r="IE35" s="110"/>
      <c r="IF35" s="110"/>
      <c r="IG35" s="111"/>
      <c r="IH35" s="110"/>
      <c r="II35" s="110"/>
      <c r="IJ35" s="110"/>
      <c r="IK35" s="110"/>
      <c r="IL35" s="111"/>
      <c r="IM35" s="110"/>
      <c r="IN35" s="110"/>
      <c r="IO35" s="110"/>
      <c r="IP35" s="110"/>
      <c r="IQ35" s="111"/>
      <c r="IR35" s="110"/>
      <c r="IS35" s="110"/>
      <c r="IT35" s="110"/>
      <c r="IU35" s="110"/>
      <c r="IV35" s="111"/>
      <c r="IW35" s="110"/>
    </row>
    <row r="36" spans="1:257" ht="77.099999999999994" customHeight="1">
      <c r="A36" s="175" t="s">
        <v>460</v>
      </c>
      <c r="B36" s="45" t="s">
        <v>115</v>
      </c>
      <c r="C36" s="22" t="s">
        <v>432</v>
      </c>
      <c r="D36" s="23" t="s">
        <v>283</v>
      </c>
      <c r="E36" s="23" t="s">
        <v>284</v>
      </c>
      <c r="F36" s="23" t="s">
        <v>285</v>
      </c>
      <c r="G36" s="23" t="s">
        <v>286</v>
      </c>
      <c r="H36" s="19"/>
      <c r="I36" s="171"/>
      <c r="J36" s="19"/>
      <c r="K36" s="171"/>
      <c r="L36" s="19"/>
      <c r="M36" s="23"/>
      <c r="N36" s="23"/>
      <c r="O36" s="23"/>
      <c r="P36" s="24"/>
      <c r="Q36" s="23"/>
      <c r="R36" s="19"/>
      <c r="S36" s="19"/>
      <c r="T36" s="19"/>
      <c r="U36" s="6"/>
      <c r="V36" s="19"/>
      <c r="W36" s="23"/>
      <c r="X36" s="23"/>
      <c r="Y36" s="23"/>
      <c r="Z36" s="24"/>
      <c r="AA36" s="23"/>
      <c r="AB36" s="19"/>
      <c r="AC36" s="19"/>
      <c r="AD36" s="19"/>
      <c r="AE36" s="6"/>
      <c r="AF36" s="19"/>
      <c r="AG36" s="23"/>
      <c r="AH36" s="23"/>
      <c r="AI36" s="23"/>
      <c r="AJ36" s="24"/>
      <c r="AK36" s="23"/>
      <c r="AL36" s="19"/>
      <c r="AM36" s="19"/>
      <c r="AN36" s="19"/>
      <c r="AO36" s="6"/>
      <c r="AP36" s="19"/>
      <c r="AQ36" s="23"/>
      <c r="AR36" s="23"/>
      <c r="AS36" s="23"/>
      <c r="AT36" s="24"/>
      <c r="AU36" s="23"/>
      <c r="AV36" s="19"/>
      <c r="AW36" s="19"/>
      <c r="AX36" s="19"/>
      <c r="AY36" s="6"/>
      <c r="AZ36" s="19"/>
      <c r="BA36" s="23"/>
      <c r="BB36" s="23"/>
      <c r="BC36" s="23"/>
      <c r="BD36" s="24"/>
      <c r="BE36" s="23"/>
      <c r="BF36" s="19"/>
      <c r="BG36" s="19"/>
      <c r="BH36" s="19"/>
      <c r="BI36" s="6"/>
      <c r="BJ36" s="19"/>
      <c r="BK36" s="23"/>
      <c r="BL36" s="23"/>
      <c r="BM36" s="23"/>
      <c r="BN36" s="24"/>
      <c r="BO36" s="23"/>
      <c r="BP36" s="19"/>
      <c r="BQ36" s="19"/>
      <c r="BR36" s="19"/>
      <c r="BS36" s="6"/>
      <c r="BT36" s="19"/>
      <c r="BU36" s="23"/>
      <c r="BV36" s="23"/>
      <c r="BW36" s="23"/>
      <c r="BX36" s="24"/>
      <c r="BY36" s="23"/>
      <c r="BZ36" s="19"/>
      <c r="CA36" s="19"/>
      <c r="CB36" s="19"/>
      <c r="CC36" s="6"/>
      <c r="CD36" s="19"/>
      <c r="CE36" s="23"/>
      <c r="CF36" s="23"/>
      <c r="CG36" s="23"/>
      <c r="CH36" s="24"/>
      <c r="CI36" s="23"/>
      <c r="CJ36" s="19"/>
      <c r="CK36" s="19"/>
      <c r="CL36" s="19"/>
      <c r="CM36" s="6"/>
      <c r="CN36" s="19"/>
      <c r="CO36" s="23"/>
      <c r="CP36" s="23"/>
      <c r="CQ36" s="23"/>
      <c r="CR36" s="24"/>
      <c r="CS36" s="23"/>
      <c r="CT36" s="19"/>
      <c r="CU36" s="19"/>
      <c r="CV36" s="19"/>
      <c r="CW36" s="6"/>
      <c r="CX36" s="19"/>
      <c r="CY36" s="23"/>
      <c r="CZ36" s="23"/>
      <c r="DA36" s="23"/>
      <c r="DB36" s="24"/>
      <c r="DC36" s="23"/>
      <c r="DD36" s="19"/>
      <c r="DE36" s="19"/>
      <c r="DF36" s="19"/>
      <c r="DG36" s="6"/>
      <c r="DH36" s="19"/>
      <c r="DI36" s="23"/>
      <c r="DJ36" s="23"/>
      <c r="DK36" s="23"/>
      <c r="DL36" s="24"/>
      <c r="DM36" s="23"/>
      <c r="DN36" s="19"/>
      <c r="DO36" s="19"/>
      <c r="DP36" s="19"/>
      <c r="DQ36" s="6"/>
      <c r="DR36" s="19"/>
      <c r="DS36" s="23"/>
      <c r="DT36" s="23"/>
      <c r="DU36" s="23"/>
      <c r="DV36" s="24"/>
      <c r="DW36" s="23"/>
      <c r="DX36" s="19"/>
      <c r="DY36" s="19"/>
      <c r="DZ36" s="19"/>
      <c r="EA36" s="6"/>
      <c r="EB36" s="19"/>
      <c r="EC36" s="23"/>
      <c r="ED36" s="23"/>
      <c r="EE36" s="23"/>
      <c r="EF36" s="24"/>
      <c r="EG36" s="23"/>
      <c r="EH36" s="19"/>
      <c r="EI36" s="19"/>
      <c r="EJ36" s="19"/>
      <c r="EK36" s="6"/>
      <c r="EL36" s="19"/>
      <c r="EM36" s="23"/>
      <c r="EN36" s="23"/>
      <c r="EO36" s="23"/>
      <c r="EP36" s="24"/>
      <c r="EQ36" s="23"/>
      <c r="ER36" s="19"/>
      <c r="ES36" s="19"/>
      <c r="ET36" s="19"/>
      <c r="EU36" s="6"/>
      <c r="EV36" s="19"/>
      <c r="EW36" s="23"/>
      <c r="EX36" s="23"/>
      <c r="EY36" s="23"/>
      <c r="EZ36" s="24"/>
      <c r="FA36" s="23"/>
      <c r="FB36" s="19"/>
      <c r="FC36" s="19"/>
      <c r="FD36" s="19"/>
      <c r="FE36" s="6"/>
      <c r="FF36" s="19"/>
      <c r="FG36" s="23"/>
      <c r="FH36" s="23"/>
      <c r="FI36" s="23"/>
      <c r="FJ36" s="24"/>
      <c r="FK36" s="23"/>
      <c r="FL36" s="19"/>
      <c r="FM36" s="19"/>
      <c r="FN36" s="19"/>
      <c r="FO36" s="6"/>
      <c r="FP36" s="19"/>
      <c r="FQ36" s="23"/>
      <c r="FR36" s="23"/>
      <c r="FS36" s="23"/>
      <c r="FT36" s="24"/>
      <c r="FU36" s="23"/>
      <c r="FV36" s="19"/>
      <c r="FW36" s="19"/>
      <c r="FX36" s="19"/>
      <c r="FY36" s="6"/>
      <c r="FZ36" s="19"/>
      <c r="GA36" s="110"/>
      <c r="GB36" s="110"/>
      <c r="GC36" s="110"/>
      <c r="GD36" s="111"/>
      <c r="GE36" s="110"/>
      <c r="GF36" s="110"/>
      <c r="GG36" s="110"/>
      <c r="GH36" s="110"/>
      <c r="GI36" s="111"/>
      <c r="GJ36" s="110"/>
      <c r="GK36" s="110"/>
      <c r="GL36" s="110"/>
      <c r="GM36" s="110"/>
      <c r="GN36" s="111"/>
      <c r="GO36" s="110"/>
      <c r="GP36" s="110"/>
      <c r="GQ36" s="110"/>
      <c r="GR36" s="110"/>
      <c r="GS36" s="111"/>
      <c r="GT36" s="110"/>
      <c r="GU36" s="110"/>
      <c r="GV36" s="110"/>
      <c r="GW36" s="110"/>
      <c r="GX36" s="111"/>
      <c r="GY36" s="110"/>
      <c r="GZ36" s="110"/>
      <c r="HA36" s="110"/>
      <c r="HB36" s="110"/>
      <c r="HC36" s="111"/>
      <c r="HD36" s="110"/>
      <c r="HE36" s="110"/>
      <c r="HF36" s="110"/>
      <c r="HG36" s="110"/>
      <c r="HH36" s="111"/>
      <c r="HI36" s="110"/>
      <c r="HJ36" s="110"/>
      <c r="HK36" s="110"/>
      <c r="HL36" s="110"/>
      <c r="HM36" s="111"/>
      <c r="HN36" s="110"/>
      <c r="HO36" s="110"/>
      <c r="HP36" s="110"/>
      <c r="HQ36" s="110"/>
      <c r="HR36" s="111"/>
      <c r="HS36" s="110"/>
      <c r="HT36" s="110"/>
      <c r="HU36" s="110"/>
      <c r="HV36" s="110"/>
      <c r="HW36" s="111"/>
      <c r="HX36" s="110"/>
      <c r="HY36" s="110"/>
      <c r="HZ36" s="110"/>
      <c r="IA36" s="110"/>
      <c r="IB36" s="111"/>
      <c r="IC36" s="110"/>
      <c r="ID36" s="110"/>
      <c r="IE36" s="110"/>
      <c r="IF36" s="110"/>
      <c r="IG36" s="111"/>
      <c r="IH36" s="110"/>
      <c r="II36" s="110"/>
      <c r="IJ36" s="110"/>
      <c r="IK36" s="110"/>
      <c r="IL36" s="111"/>
      <c r="IM36" s="110"/>
      <c r="IN36" s="110"/>
      <c r="IO36" s="110"/>
      <c r="IP36" s="110"/>
      <c r="IQ36" s="111"/>
      <c r="IR36" s="110"/>
      <c r="IS36" s="110"/>
      <c r="IT36" s="110"/>
      <c r="IU36" s="110"/>
      <c r="IV36" s="111"/>
      <c r="IW36" s="110"/>
    </row>
    <row r="37" spans="1:257" ht="77.099999999999994" customHeight="1">
      <c r="A37" s="175" t="s">
        <v>460</v>
      </c>
      <c r="B37" s="45" t="s">
        <v>107</v>
      </c>
      <c r="C37" s="22" t="s">
        <v>426</v>
      </c>
      <c r="D37" s="23" t="s">
        <v>287</v>
      </c>
      <c r="E37" s="23" t="s">
        <v>288</v>
      </c>
      <c r="F37" s="23" t="s">
        <v>289</v>
      </c>
      <c r="G37" s="23" t="s">
        <v>290</v>
      </c>
      <c r="H37" s="19"/>
      <c r="I37" s="171"/>
      <c r="J37" s="19"/>
      <c r="K37" s="6"/>
      <c r="L37" s="19"/>
      <c r="M37" s="23"/>
      <c r="N37" s="23"/>
      <c r="O37" s="23"/>
      <c r="P37" s="24"/>
      <c r="Q37" s="23"/>
      <c r="R37" s="19"/>
      <c r="S37" s="19"/>
      <c r="T37" s="19"/>
      <c r="U37" s="6"/>
      <c r="V37" s="19"/>
      <c r="W37" s="23"/>
      <c r="X37" s="23"/>
      <c r="Y37" s="23"/>
      <c r="Z37" s="24"/>
      <c r="AA37" s="23"/>
      <c r="AB37" s="19"/>
      <c r="AC37" s="19"/>
      <c r="AD37" s="19"/>
      <c r="AE37" s="6"/>
      <c r="AF37" s="19"/>
      <c r="AG37" s="23"/>
      <c r="AH37" s="23"/>
      <c r="AI37" s="23"/>
      <c r="AJ37" s="24"/>
      <c r="AK37" s="23"/>
      <c r="AL37" s="19"/>
      <c r="AM37" s="19"/>
      <c r="AN37" s="19"/>
      <c r="AO37" s="6"/>
      <c r="AP37" s="19"/>
      <c r="AQ37" s="23"/>
      <c r="AR37" s="23"/>
      <c r="AS37" s="23"/>
      <c r="AT37" s="24"/>
      <c r="AU37" s="23"/>
      <c r="AV37" s="19"/>
      <c r="AW37" s="19"/>
      <c r="AX37" s="19"/>
      <c r="AY37" s="6"/>
      <c r="AZ37" s="19"/>
      <c r="BA37" s="23"/>
      <c r="BB37" s="23"/>
      <c r="BC37" s="23"/>
      <c r="BD37" s="24"/>
      <c r="BE37" s="23"/>
      <c r="BF37" s="19"/>
      <c r="BG37" s="19"/>
      <c r="BH37" s="19"/>
      <c r="BI37" s="6"/>
      <c r="BJ37" s="19"/>
      <c r="BK37" s="23"/>
      <c r="BL37" s="23"/>
      <c r="BM37" s="23"/>
      <c r="BN37" s="24"/>
      <c r="BO37" s="23"/>
      <c r="BP37" s="19"/>
      <c r="BQ37" s="19"/>
      <c r="BR37" s="19"/>
      <c r="BS37" s="6"/>
      <c r="BT37" s="19"/>
      <c r="BU37" s="23"/>
      <c r="BV37" s="23"/>
      <c r="BW37" s="23"/>
      <c r="BX37" s="24"/>
      <c r="BY37" s="23"/>
      <c r="BZ37" s="19"/>
      <c r="CA37" s="19"/>
      <c r="CB37" s="19"/>
      <c r="CC37" s="6"/>
      <c r="CD37" s="19"/>
      <c r="CE37" s="23"/>
      <c r="CF37" s="23"/>
      <c r="CG37" s="23"/>
      <c r="CH37" s="24"/>
      <c r="CI37" s="23"/>
      <c r="CJ37" s="19"/>
      <c r="CK37" s="19"/>
      <c r="CL37" s="19"/>
      <c r="CM37" s="6"/>
      <c r="CN37" s="19"/>
      <c r="CO37" s="23"/>
      <c r="CP37" s="23"/>
      <c r="CQ37" s="23"/>
      <c r="CR37" s="24"/>
      <c r="CS37" s="23"/>
      <c r="CT37" s="19"/>
      <c r="CU37" s="19"/>
      <c r="CV37" s="19"/>
      <c r="CW37" s="6"/>
      <c r="CX37" s="19"/>
      <c r="CY37" s="23"/>
      <c r="CZ37" s="23"/>
      <c r="DA37" s="23"/>
      <c r="DB37" s="24"/>
      <c r="DC37" s="23"/>
      <c r="DD37" s="19"/>
      <c r="DE37" s="19"/>
      <c r="DF37" s="19"/>
      <c r="DG37" s="6"/>
      <c r="DH37" s="19"/>
      <c r="DI37" s="23"/>
      <c r="DJ37" s="23"/>
      <c r="DK37" s="23"/>
      <c r="DL37" s="24"/>
      <c r="DM37" s="23"/>
      <c r="DN37" s="19"/>
      <c r="DO37" s="19"/>
      <c r="DP37" s="19"/>
      <c r="DQ37" s="6"/>
      <c r="DR37" s="19"/>
      <c r="DS37" s="23"/>
      <c r="DT37" s="23"/>
      <c r="DU37" s="23"/>
      <c r="DV37" s="24"/>
      <c r="DW37" s="23"/>
      <c r="DX37" s="19"/>
      <c r="DY37" s="19"/>
      <c r="DZ37" s="19"/>
      <c r="EA37" s="6"/>
      <c r="EB37" s="19"/>
      <c r="EC37" s="23"/>
      <c r="ED37" s="23"/>
      <c r="EE37" s="23"/>
      <c r="EF37" s="24"/>
      <c r="EG37" s="23"/>
      <c r="EH37" s="19"/>
      <c r="EI37" s="19"/>
      <c r="EJ37" s="19"/>
      <c r="EK37" s="6"/>
      <c r="EL37" s="19"/>
      <c r="EM37" s="23"/>
      <c r="EN37" s="23"/>
      <c r="EO37" s="23"/>
      <c r="EP37" s="24"/>
      <c r="EQ37" s="23"/>
      <c r="ER37" s="19"/>
      <c r="ES37" s="19"/>
      <c r="ET37" s="19"/>
      <c r="EU37" s="6"/>
      <c r="EV37" s="19"/>
      <c r="EW37" s="23"/>
      <c r="EX37" s="23"/>
      <c r="EY37" s="23"/>
      <c r="EZ37" s="24"/>
      <c r="FA37" s="23"/>
      <c r="FB37" s="19"/>
      <c r="FC37" s="19"/>
      <c r="FD37" s="19"/>
      <c r="FE37" s="6"/>
      <c r="FF37" s="19"/>
      <c r="FG37" s="23"/>
      <c r="FH37" s="23"/>
      <c r="FI37" s="23"/>
      <c r="FJ37" s="24"/>
      <c r="FK37" s="23"/>
      <c r="FL37" s="19"/>
      <c r="FM37" s="19"/>
      <c r="FN37" s="19"/>
      <c r="FO37" s="6"/>
      <c r="FP37" s="19"/>
      <c r="FQ37" s="23"/>
      <c r="FR37" s="23"/>
      <c r="FS37" s="23"/>
      <c r="FT37" s="24"/>
      <c r="FU37" s="23"/>
      <c r="FV37" s="19"/>
      <c r="FW37" s="19"/>
      <c r="FX37" s="19"/>
      <c r="FY37" s="6"/>
      <c r="FZ37" s="19"/>
      <c r="GA37" s="110"/>
      <c r="GB37" s="110"/>
      <c r="GC37" s="110"/>
      <c r="GD37" s="111"/>
      <c r="GE37" s="110"/>
      <c r="GF37" s="110"/>
      <c r="GG37" s="110"/>
      <c r="GH37" s="110"/>
      <c r="GI37" s="111"/>
      <c r="GJ37" s="110"/>
      <c r="GK37" s="110"/>
      <c r="GL37" s="110"/>
      <c r="GM37" s="110"/>
      <c r="GN37" s="111"/>
      <c r="GO37" s="110"/>
      <c r="GP37" s="110"/>
      <c r="GQ37" s="110"/>
      <c r="GR37" s="110"/>
      <c r="GS37" s="111"/>
      <c r="GT37" s="110"/>
      <c r="GU37" s="110"/>
      <c r="GV37" s="110"/>
      <c r="GW37" s="110"/>
      <c r="GX37" s="111"/>
      <c r="GY37" s="110"/>
      <c r="GZ37" s="110"/>
      <c r="HA37" s="110"/>
      <c r="HB37" s="110"/>
      <c r="HC37" s="111"/>
      <c r="HD37" s="110"/>
      <c r="HE37" s="110"/>
      <c r="HF37" s="110"/>
      <c r="HG37" s="110"/>
      <c r="HH37" s="111"/>
      <c r="HI37" s="110"/>
      <c r="HJ37" s="110"/>
      <c r="HK37" s="110"/>
      <c r="HL37" s="110"/>
      <c r="HM37" s="111"/>
      <c r="HN37" s="110"/>
      <c r="HO37" s="110"/>
      <c r="HP37" s="110"/>
      <c r="HQ37" s="110"/>
      <c r="HR37" s="111"/>
      <c r="HS37" s="110"/>
      <c r="HT37" s="110"/>
      <c r="HU37" s="110"/>
      <c r="HV37" s="110"/>
      <c r="HW37" s="111"/>
      <c r="HX37" s="110"/>
      <c r="HY37" s="110"/>
      <c r="HZ37" s="110"/>
      <c r="IA37" s="110"/>
      <c r="IB37" s="111"/>
      <c r="IC37" s="110"/>
      <c r="ID37" s="110"/>
      <c r="IE37" s="110"/>
      <c r="IF37" s="110"/>
      <c r="IG37" s="111"/>
      <c r="IH37" s="110"/>
      <c r="II37" s="110"/>
      <c r="IJ37" s="110"/>
      <c r="IK37" s="110"/>
      <c r="IL37" s="111"/>
      <c r="IM37" s="110"/>
      <c r="IN37" s="110"/>
      <c r="IO37" s="110"/>
      <c r="IP37" s="110"/>
      <c r="IQ37" s="111"/>
      <c r="IR37" s="110"/>
      <c r="IS37" s="110"/>
      <c r="IT37" s="110"/>
      <c r="IU37" s="110"/>
      <c r="IV37" s="111"/>
      <c r="IW37" s="110"/>
    </row>
    <row r="38" spans="1:257" ht="77.099999999999994" customHeight="1">
      <c r="A38" s="175" t="s">
        <v>460</v>
      </c>
      <c r="B38" s="45" t="s">
        <v>200</v>
      </c>
      <c r="C38" s="22" t="s">
        <v>423</v>
      </c>
      <c r="D38" s="23" t="s">
        <v>291</v>
      </c>
      <c r="E38" s="23" t="s">
        <v>292</v>
      </c>
      <c r="F38" s="23" t="s">
        <v>293</v>
      </c>
      <c r="G38" s="23" t="s">
        <v>294</v>
      </c>
      <c r="H38" s="19"/>
      <c r="I38" s="171"/>
      <c r="J38" s="19"/>
      <c r="K38" s="6"/>
      <c r="L38" s="19"/>
      <c r="M38" s="23"/>
      <c r="N38" s="23"/>
      <c r="O38" s="23"/>
      <c r="P38" s="24"/>
      <c r="Q38" s="23"/>
      <c r="R38" s="19"/>
      <c r="S38" s="19"/>
      <c r="T38" s="19"/>
      <c r="U38" s="6"/>
      <c r="V38" s="19"/>
      <c r="W38" s="23"/>
      <c r="X38" s="23"/>
      <c r="Y38" s="23"/>
      <c r="Z38" s="24"/>
      <c r="AA38" s="23"/>
      <c r="AB38" s="19"/>
      <c r="AC38" s="19"/>
      <c r="AD38" s="19"/>
      <c r="AE38" s="6"/>
      <c r="AF38" s="19"/>
      <c r="AG38" s="23"/>
      <c r="AH38" s="23"/>
      <c r="AI38" s="23"/>
      <c r="AJ38" s="24"/>
      <c r="AK38" s="23"/>
      <c r="AL38" s="19"/>
      <c r="AM38" s="19"/>
      <c r="AN38" s="19"/>
      <c r="AO38" s="6"/>
      <c r="AP38" s="19"/>
      <c r="AQ38" s="23"/>
      <c r="AR38" s="23"/>
      <c r="AS38" s="23"/>
      <c r="AT38" s="24"/>
      <c r="AU38" s="23"/>
      <c r="AV38" s="19"/>
      <c r="AW38" s="19"/>
      <c r="AX38" s="19"/>
      <c r="AY38" s="6"/>
      <c r="AZ38" s="19"/>
      <c r="BA38" s="23"/>
      <c r="BB38" s="23"/>
      <c r="BC38" s="23"/>
      <c r="BD38" s="24"/>
      <c r="BE38" s="23"/>
      <c r="BF38" s="19"/>
      <c r="BG38" s="19"/>
      <c r="BH38" s="19"/>
      <c r="BI38" s="6"/>
      <c r="BJ38" s="19"/>
      <c r="BK38" s="23"/>
      <c r="BL38" s="23"/>
      <c r="BM38" s="23"/>
      <c r="BN38" s="24"/>
      <c r="BO38" s="23"/>
      <c r="BP38" s="19"/>
      <c r="BQ38" s="19"/>
      <c r="BR38" s="19"/>
      <c r="BS38" s="6"/>
      <c r="BT38" s="19"/>
      <c r="BU38" s="23"/>
      <c r="BV38" s="23"/>
      <c r="BW38" s="23"/>
      <c r="BX38" s="24"/>
      <c r="BY38" s="23"/>
      <c r="BZ38" s="19"/>
      <c r="CA38" s="19"/>
      <c r="CB38" s="19"/>
      <c r="CC38" s="6"/>
      <c r="CD38" s="19"/>
      <c r="CE38" s="23"/>
      <c r="CF38" s="23"/>
      <c r="CG38" s="23"/>
      <c r="CH38" s="24"/>
      <c r="CI38" s="23"/>
      <c r="CJ38" s="19"/>
      <c r="CK38" s="19"/>
      <c r="CL38" s="19"/>
      <c r="CM38" s="6"/>
      <c r="CN38" s="19"/>
      <c r="CO38" s="23"/>
      <c r="CP38" s="23"/>
      <c r="CQ38" s="23"/>
      <c r="CR38" s="24"/>
      <c r="CS38" s="23"/>
      <c r="CT38" s="19"/>
      <c r="CU38" s="19"/>
      <c r="CV38" s="19"/>
      <c r="CW38" s="6"/>
      <c r="CX38" s="19"/>
      <c r="CY38" s="23"/>
      <c r="CZ38" s="23"/>
      <c r="DA38" s="23"/>
      <c r="DB38" s="24"/>
      <c r="DC38" s="23"/>
      <c r="DD38" s="19"/>
      <c r="DE38" s="19"/>
      <c r="DF38" s="19"/>
      <c r="DG38" s="6"/>
      <c r="DH38" s="19"/>
      <c r="DI38" s="23"/>
      <c r="DJ38" s="23"/>
      <c r="DK38" s="23"/>
      <c r="DL38" s="24"/>
      <c r="DM38" s="23"/>
      <c r="DN38" s="19"/>
      <c r="DO38" s="19"/>
      <c r="DP38" s="19"/>
      <c r="DQ38" s="6"/>
      <c r="DR38" s="19"/>
      <c r="DS38" s="23"/>
      <c r="DT38" s="23"/>
      <c r="DU38" s="23"/>
      <c r="DV38" s="24"/>
      <c r="DW38" s="23"/>
      <c r="DX38" s="19"/>
      <c r="DY38" s="19"/>
      <c r="DZ38" s="19"/>
      <c r="EA38" s="6"/>
      <c r="EB38" s="19"/>
      <c r="EC38" s="23"/>
      <c r="ED38" s="23"/>
      <c r="EE38" s="23"/>
      <c r="EF38" s="24"/>
      <c r="EG38" s="23"/>
      <c r="EH38" s="19"/>
      <c r="EI38" s="19"/>
      <c r="EJ38" s="19"/>
      <c r="EK38" s="6"/>
      <c r="EL38" s="19"/>
      <c r="EM38" s="23"/>
      <c r="EN38" s="23"/>
      <c r="EO38" s="23"/>
      <c r="EP38" s="24"/>
      <c r="EQ38" s="23"/>
      <c r="ER38" s="19"/>
      <c r="ES38" s="19"/>
      <c r="ET38" s="19"/>
      <c r="EU38" s="6"/>
      <c r="EV38" s="19"/>
      <c r="EW38" s="23"/>
      <c r="EX38" s="23"/>
      <c r="EY38" s="23"/>
      <c r="EZ38" s="24"/>
      <c r="FA38" s="23"/>
      <c r="FB38" s="19"/>
      <c r="FC38" s="19"/>
      <c r="FD38" s="19"/>
      <c r="FE38" s="6"/>
      <c r="FF38" s="19"/>
      <c r="FG38" s="23"/>
      <c r="FH38" s="23"/>
      <c r="FI38" s="23"/>
      <c r="FJ38" s="24"/>
      <c r="FK38" s="23"/>
      <c r="FL38" s="19"/>
      <c r="FM38" s="19"/>
      <c r="FN38" s="19"/>
      <c r="FO38" s="6"/>
      <c r="FP38" s="19"/>
      <c r="FQ38" s="23"/>
      <c r="FR38" s="23"/>
      <c r="FS38" s="23"/>
      <c r="FT38" s="24"/>
      <c r="FU38" s="23"/>
      <c r="FV38" s="19"/>
      <c r="FW38" s="19"/>
      <c r="FX38" s="19"/>
      <c r="FY38" s="6"/>
      <c r="FZ38" s="19"/>
      <c r="GA38" s="110"/>
      <c r="GB38" s="110"/>
      <c r="GC38" s="110"/>
      <c r="GD38" s="127"/>
      <c r="GE38" s="110"/>
      <c r="GF38" s="110"/>
      <c r="GG38" s="110"/>
      <c r="GH38" s="110"/>
      <c r="GI38" s="127"/>
      <c r="GJ38" s="110"/>
      <c r="GK38" s="110"/>
      <c r="GL38" s="110"/>
      <c r="GM38" s="110"/>
      <c r="GN38" s="127"/>
      <c r="GO38" s="110"/>
      <c r="GP38" s="110"/>
      <c r="GQ38" s="110"/>
      <c r="GR38" s="110"/>
      <c r="GS38" s="127"/>
      <c r="GT38" s="110"/>
      <c r="GU38" s="110"/>
      <c r="GV38" s="110"/>
      <c r="GW38" s="110"/>
      <c r="GX38" s="127"/>
      <c r="GY38" s="110"/>
      <c r="GZ38" s="110"/>
      <c r="HA38" s="110"/>
      <c r="HB38" s="110"/>
      <c r="HC38" s="127"/>
      <c r="HD38" s="110"/>
      <c r="HE38" s="110"/>
      <c r="HF38" s="110"/>
      <c r="HG38" s="110"/>
      <c r="HH38" s="127"/>
      <c r="HI38" s="110"/>
      <c r="HJ38" s="110"/>
      <c r="HK38" s="110"/>
      <c r="HL38" s="110"/>
      <c r="HM38" s="127"/>
      <c r="HN38" s="110"/>
      <c r="HO38" s="110"/>
      <c r="HP38" s="110"/>
      <c r="HQ38" s="110"/>
      <c r="HR38" s="127"/>
      <c r="HS38" s="110"/>
      <c r="HT38" s="110"/>
      <c r="HU38" s="110"/>
      <c r="HV38" s="110"/>
      <c r="HW38" s="127"/>
      <c r="HX38" s="110"/>
      <c r="HY38" s="110"/>
      <c r="HZ38" s="110"/>
      <c r="IA38" s="110"/>
      <c r="IB38" s="127"/>
      <c r="IC38" s="110"/>
      <c r="ID38" s="110"/>
      <c r="IE38" s="110"/>
      <c r="IF38" s="110"/>
      <c r="IG38" s="127"/>
      <c r="IH38" s="110"/>
      <c r="II38" s="110"/>
      <c r="IJ38" s="110"/>
      <c r="IK38" s="110"/>
      <c r="IL38" s="127"/>
      <c r="IM38" s="110"/>
      <c r="IN38" s="110"/>
      <c r="IO38" s="110"/>
      <c r="IP38" s="110"/>
      <c r="IQ38" s="127"/>
      <c r="IR38" s="110"/>
      <c r="IS38" s="110"/>
      <c r="IT38" s="110"/>
      <c r="IU38" s="110"/>
      <c r="IV38" s="127"/>
      <c r="IW38" s="110"/>
    </row>
    <row r="39" spans="1:257" ht="77.099999999999994" customHeight="1">
      <c r="A39" s="176" t="s">
        <v>461</v>
      </c>
      <c r="B39" s="134" t="s">
        <v>456</v>
      </c>
      <c r="C39" s="22" t="s">
        <v>427</v>
      </c>
      <c r="D39" s="23" t="s">
        <v>295</v>
      </c>
      <c r="E39" s="23" t="s">
        <v>296</v>
      </c>
      <c r="F39" s="23" t="s">
        <v>297</v>
      </c>
      <c r="G39" s="23" t="s">
        <v>298</v>
      </c>
      <c r="H39" s="19"/>
      <c r="I39" s="171"/>
      <c r="J39" s="19"/>
      <c r="K39" s="171"/>
      <c r="L39" s="19"/>
      <c r="M39" s="23"/>
      <c r="N39" s="23"/>
      <c r="O39" s="23"/>
      <c r="P39" s="24"/>
      <c r="Q39" s="23"/>
      <c r="R39" s="19"/>
      <c r="S39" s="19"/>
      <c r="T39" s="19"/>
      <c r="U39" s="6"/>
      <c r="V39" s="19"/>
      <c r="W39" s="23"/>
      <c r="X39" s="23"/>
      <c r="Y39" s="23"/>
      <c r="Z39" s="24"/>
      <c r="AA39" s="23"/>
      <c r="AB39" s="19"/>
      <c r="AC39" s="19"/>
      <c r="AD39" s="19"/>
      <c r="AE39" s="6"/>
      <c r="AF39" s="19"/>
      <c r="AG39" s="23"/>
      <c r="AH39" s="23"/>
      <c r="AI39" s="23"/>
      <c r="AJ39" s="24"/>
      <c r="AK39" s="23"/>
      <c r="AL39" s="19"/>
      <c r="AM39" s="19"/>
      <c r="AN39" s="19"/>
      <c r="AO39" s="6"/>
      <c r="AP39" s="19"/>
      <c r="AQ39" s="23"/>
      <c r="AR39" s="23"/>
      <c r="AS39" s="23"/>
      <c r="AT39" s="24"/>
      <c r="AU39" s="23"/>
      <c r="AV39" s="19"/>
      <c r="AW39" s="19"/>
      <c r="AX39" s="19"/>
      <c r="AY39" s="6"/>
      <c r="AZ39" s="19"/>
      <c r="BA39" s="23"/>
      <c r="BB39" s="23"/>
      <c r="BC39" s="23"/>
      <c r="BD39" s="24"/>
      <c r="BE39" s="23"/>
      <c r="BF39" s="19"/>
      <c r="BG39" s="19"/>
      <c r="BH39" s="19"/>
      <c r="BI39" s="6"/>
      <c r="BJ39" s="19"/>
      <c r="BK39" s="23"/>
      <c r="BL39" s="23"/>
      <c r="BM39" s="23"/>
      <c r="BN39" s="24"/>
      <c r="BO39" s="23"/>
      <c r="BP39" s="19"/>
      <c r="BQ39" s="19"/>
      <c r="BR39" s="19"/>
      <c r="BS39" s="6"/>
      <c r="BT39" s="19"/>
      <c r="BU39" s="23"/>
      <c r="BV39" s="23"/>
      <c r="BW39" s="23"/>
      <c r="BX39" s="24"/>
      <c r="BY39" s="23"/>
      <c r="BZ39" s="19"/>
      <c r="CA39" s="19"/>
      <c r="CB39" s="19"/>
      <c r="CC39" s="6"/>
      <c r="CD39" s="19"/>
      <c r="CE39" s="23"/>
      <c r="CF39" s="23"/>
      <c r="CG39" s="23"/>
      <c r="CH39" s="24"/>
      <c r="CI39" s="23"/>
      <c r="CJ39" s="19"/>
      <c r="CK39" s="19"/>
      <c r="CL39" s="19"/>
      <c r="CM39" s="6"/>
      <c r="CN39" s="19"/>
      <c r="CO39" s="23"/>
      <c r="CP39" s="23"/>
      <c r="CQ39" s="23"/>
      <c r="CR39" s="24"/>
      <c r="CS39" s="23"/>
      <c r="CT39" s="19"/>
      <c r="CU39" s="19"/>
      <c r="CV39" s="19"/>
      <c r="CW39" s="6"/>
      <c r="CX39" s="19"/>
      <c r="CY39" s="23"/>
      <c r="CZ39" s="23"/>
      <c r="DA39" s="23"/>
      <c r="DB39" s="24"/>
      <c r="DC39" s="23"/>
      <c r="DD39" s="19"/>
      <c r="DE39" s="19"/>
      <c r="DF39" s="19"/>
      <c r="DG39" s="6"/>
      <c r="DH39" s="19"/>
      <c r="DI39" s="23"/>
      <c r="DJ39" s="23"/>
      <c r="DK39" s="23"/>
      <c r="DL39" s="24"/>
      <c r="DM39" s="23"/>
      <c r="DN39" s="19"/>
      <c r="DO39" s="19"/>
      <c r="DP39" s="19"/>
      <c r="DQ39" s="6"/>
      <c r="DR39" s="19"/>
      <c r="DS39" s="23"/>
      <c r="DT39" s="23"/>
      <c r="DU39" s="23"/>
      <c r="DV39" s="24"/>
      <c r="DW39" s="23"/>
      <c r="DX39" s="19"/>
      <c r="DY39" s="19"/>
      <c r="DZ39" s="19"/>
      <c r="EA39" s="6"/>
      <c r="EB39" s="19"/>
      <c r="EC39" s="23"/>
      <c r="ED39" s="23"/>
      <c r="EE39" s="23"/>
      <c r="EF39" s="24"/>
      <c r="EG39" s="23"/>
      <c r="EH39" s="19"/>
      <c r="EI39" s="19"/>
      <c r="EJ39" s="19"/>
      <c r="EK39" s="6"/>
      <c r="EL39" s="19"/>
      <c r="EM39" s="23"/>
      <c r="EN39" s="23"/>
      <c r="EO39" s="23"/>
      <c r="EP39" s="24"/>
      <c r="EQ39" s="23"/>
      <c r="ER39" s="19"/>
      <c r="ES39" s="19"/>
      <c r="ET39" s="19"/>
      <c r="EU39" s="6"/>
      <c r="EV39" s="19"/>
      <c r="EW39" s="23"/>
      <c r="EX39" s="23"/>
      <c r="EY39" s="23"/>
      <c r="EZ39" s="24"/>
      <c r="FA39" s="23"/>
      <c r="FB39" s="19"/>
      <c r="FC39" s="19"/>
      <c r="FD39" s="19"/>
      <c r="FE39" s="6"/>
      <c r="FF39" s="19"/>
      <c r="FG39" s="23"/>
      <c r="FH39" s="23"/>
      <c r="FI39" s="23"/>
      <c r="FJ39" s="24"/>
      <c r="FK39" s="23"/>
      <c r="FL39" s="19"/>
      <c r="FM39" s="19"/>
      <c r="FN39" s="19"/>
      <c r="FO39" s="6"/>
      <c r="FP39" s="19"/>
      <c r="FQ39" s="23"/>
      <c r="FR39" s="23"/>
      <c r="FS39" s="23"/>
      <c r="FT39" s="24"/>
      <c r="FU39" s="23"/>
      <c r="FV39" s="19"/>
      <c r="FW39" s="19"/>
      <c r="FX39" s="19"/>
      <c r="FY39" s="6"/>
      <c r="FZ39" s="19"/>
      <c r="GA39" s="110"/>
      <c r="GB39" s="110"/>
      <c r="GC39" s="110"/>
      <c r="GD39" s="127"/>
      <c r="GE39" s="110"/>
      <c r="GF39" s="110"/>
      <c r="GG39" s="110"/>
      <c r="GH39" s="110"/>
      <c r="GI39" s="127"/>
      <c r="GJ39" s="110"/>
      <c r="GK39" s="110"/>
      <c r="GL39" s="110"/>
      <c r="GM39" s="110"/>
      <c r="GN39" s="127"/>
      <c r="GO39" s="110"/>
      <c r="GP39" s="110"/>
      <c r="GQ39" s="110"/>
      <c r="GR39" s="110"/>
      <c r="GS39" s="127"/>
      <c r="GT39" s="110"/>
      <c r="GU39" s="110"/>
      <c r="GV39" s="110"/>
      <c r="GW39" s="110"/>
      <c r="GX39" s="127"/>
      <c r="GY39" s="110"/>
      <c r="GZ39" s="110"/>
      <c r="HA39" s="110"/>
      <c r="HB39" s="110"/>
      <c r="HC39" s="127"/>
      <c r="HD39" s="110"/>
      <c r="HE39" s="110"/>
      <c r="HF39" s="110"/>
      <c r="HG39" s="110"/>
      <c r="HH39" s="127"/>
      <c r="HI39" s="110"/>
      <c r="HJ39" s="110"/>
      <c r="HK39" s="110"/>
      <c r="HL39" s="110"/>
      <c r="HM39" s="127"/>
      <c r="HN39" s="110"/>
      <c r="HO39" s="110"/>
      <c r="HP39" s="110"/>
      <c r="HQ39" s="110"/>
      <c r="HR39" s="127"/>
      <c r="HS39" s="110"/>
      <c r="HT39" s="110"/>
      <c r="HU39" s="110"/>
      <c r="HV39" s="110"/>
      <c r="HW39" s="127"/>
      <c r="HX39" s="110"/>
      <c r="HY39" s="110"/>
      <c r="HZ39" s="110"/>
      <c r="IA39" s="110"/>
      <c r="IB39" s="127"/>
      <c r="IC39" s="110"/>
      <c r="ID39" s="110"/>
      <c r="IE39" s="110"/>
      <c r="IF39" s="110"/>
      <c r="IG39" s="127"/>
      <c r="IH39" s="110"/>
      <c r="II39" s="110"/>
      <c r="IJ39" s="110"/>
      <c r="IK39" s="110"/>
      <c r="IL39" s="127"/>
      <c r="IM39" s="110"/>
      <c r="IN39" s="110"/>
      <c r="IO39" s="110"/>
      <c r="IP39" s="110"/>
      <c r="IQ39" s="127"/>
      <c r="IR39" s="110"/>
      <c r="IS39" s="110"/>
      <c r="IT39" s="110"/>
      <c r="IU39" s="110"/>
      <c r="IV39" s="127"/>
      <c r="IW39" s="110"/>
    </row>
    <row r="40" spans="1:257" ht="77.099999999999994" customHeight="1">
      <c r="A40" s="175" t="s">
        <v>461</v>
      </c>
      <c r="B40" s="45" t="s">
        <v>201</v>
      </c>
      <c r="C40" s="22" t="s">
        <v>439</v>
      </c>
      <c r="D40" s="23" t="s">
        <v>299</v>
      </c>
      <c r="E40" s="23" t="s">
        <v>300</v>
      </c>
      <c r="F40" s="23" t="s">
        <v>301</v>
      </c>
      <c r="G40" s="23" t="s">
        <v>302</v>
      </c>
      <c r="H40" s="19"/>
      <c r="I40" s="171"/>
      <c r="J40" s="19"/>
      <c r="K40" s="6"/>
      <c r="L40" s="19"/>
      <c r="M40" s="23"/>
      <c r="N40" s="23"/>
      <c r="O40" s="23"/>
      <c r="P40" s="24"/>
      <c r="Q40" s="23"/>
      <c r="R40" s="19"/>
      <c r="S40" s="19"/>
      <c r="T40" s="19"/>
      <c r="U40" s="6"/>
      <c r="V40" s="19"/>
      <c r="W40" s="23"/>
      <c r="X40" s="23"/>
      <c r="Y40" s="23"/>
      <c r="Z40" s="24"/>
      <c r="AA40" s="23"/>
      <c r="AB40" s="19"/>
      <c r="AC40" s="19"/>
      <c r="AD40" s="19"/>
      <c r="AE40" s="6"/>
      <c r="AF40" s="19"/>
      <c r="AG40" s="23"/>
      <c r="AH40" s="23"/>
      <c r="AI40" s="23"/>
      <c r="AJ40" s="24"/>
      <c r="AK40" s="23"/>
      <c r="AL40" s="19"/>
      <c r="AM40" s="19"/>
      <c r="AN40" s="19"/>
      <c r="AO40" s="6"/>
      <c r="AP40" s="19"/>
      <c r="AQ40" s="23"/>
      <c r="AR40" s="23"/>
      <c r="AS40" s="23"/>
      <c r="AT40" s="24"/>
      <c r="AU40" s="23"/>
      <c r="AV40" s="19"/>
      <c r="AW40" s="19"/>
      <c r="AX40" s="19"/>
      <c r="AY40" s="6"/>
      <c r="AZ40" s="19"/>
      <c r="BA40" s="23"/>
      <c r="BB40" s="23"/>
      <c r="BC40" s="23"/>
      <c r="BD40" s="24"/>
      <c r="BE40" s="23"/>
      <c r="BF40" s="19"/>
      <c r="BG40" s="19"/>
      <c r="BH40" s="19"/>
      <c r="BI40" s="6"/>
      <c r="BJ40" s="19"/>
      <c r="BK40" s="23"/>
      <c r="BL40" s="23"/>
      <c r="BM40" s="23"/>
      <c r="BN40" s="24"/>
      <c r="BO40" s="23"/>
      <c r="BP40" s="19"/>
      <c r="BQ40" s="19"/>
      <c r="BR40" s="19"/>
      <c r="BS40" s="6"/>
      <c r="BT40" s="19"/>
      <c r="BU40" s="23"/>
      <c r="BV40" s="23"/>
      <c r="BW40" s="23"/>
      <c r="BX40" s="24"/>
      <c r="BY40" s="23"/>
      <c r="BZ40" s="19"/>
      <c r="CA40" s="19"/>
      <c r="CB40" s="19"/>
      <c r="CC40" s="6"/>
      <c r="CD40" s="19"/>
      <c r="CE40" s="23"/>
      <c r="CF40" s="23"/>
      <c r="CG40" s="23"/>
      <c r="CH40" s="24"/>
      <c r="CI40" s="23"/>
      <c r="CJ40" s="19"/>
      <c r="CK40" s="19"/>
      <c r="CL40" s="19"/>
      <c r="CM40" s="6"/>
      <c r="CN40" s="19"/>
      <c r="CO40" s="23"/>
      <c r="CP40" s="23"/>
      <c r="CQ40" s="23"/>
      <c r="CR40" s="24"/>
      <c r="CS40" s="23"/>
      <c r="CT40" s="19"/>
      <c r="CU40" s="19"/>
      <c r="CV40" s="19"/>
      <c r="CW40" s="6"/>
      <c r="CX40" s="19"/>
      <c r="CY40" s="23"/>
      <c r="CZ40" s="23"/>
      <c r="DA40" s="23"/>
      <c r="DB40" s="24"/>
      <c r="DC40" s="23"/>
      <c r="DD40" s="19"/>
      <c r="DE40" s="19"/>
      <c r="DF40" s="19"/>
      <c r="DG40" s="6"/>
      <c r="DH40" s="19"/>
      <c r="DI40" s="23"/>
      <c r="DJ40" s="23"/>
      <c r="DK40" s="23"/>
      <c r="DL40" s="24"/>
      <c r="DM40" s="23"/>
      <c r="DN40" s="19"/>
      <c r="DO40" s="19"/>
      <c r="DP40" s="19"/>
      <c r="DQ40" s="6"/>
      <c r="DR40" s="19"/>
      <c r="DS40" s="23"/>
      <c r="DT40" s="23"/>
      <c r="DU40" s="23"/>
      <c r="DV40" s="24"/>
      <c r="DW40" s="23"/>
      <c r="DX40" s="19"/>
      <c r="DY40" s="19"/>
      <c r="DZ40" s="19"/>
      <c r="EA40" s="6"/>
      <c r="EB40" s="19"/>
      <c r="EC40" s="23"/>
      <c r="ED40" s="23"/>
      <c r="EE40" s="23"/>
      <c r="EF40" s="24"/>
      <c r="EG40" s="23"/>
      <c r="EH40" s="19"/>
      <c r="EI40" s="19"/>
      <c r="EJ40" s="19"/>
      <c r="EK40" s="6"/>
      <c r="EL40" s="19"/>
      <c r="EM40" s="23"/>
      <c r="EN40" s="23"/>
      <c r="EO40" s="23"/>
      <c r="EP40" s="24"/>
      <c r="EQ40" s="23"/>
      <c r="ER40" s="19"/>
      <c r="ES40" s="19"/>
      <c r="ET40" s="19"/>
      <c r="EU40" s="6"/>
      <c r="EV40" s="19"/>
      <c r="EW40" s="23"/>
      <c r="EX40" s="23"/>
      <c r="EY40" s="23"/>
      <c r="EZ40" s="24"/>
      <c r="FA40" s="23"/>
      <c r="FB40" s="19"/>
      <c r="FC40" s="19"/>
      <c r="FD40" s="19"/>
      <c r="FE40" s="6"/>
      <c r="FF40" s="19"/>
      <c r="FG40" s="23"/>
      <c r="FH40" s="23"/>
      <c r="FI40" s="23"/>
      <c r="FJ40" s="24"/>
      <c r="FK40" s="23"/>
      <c r="FL40" s="19"/>
      <c r="FM40" s="19"/>
      <c r="FN40" s="19"/>
      <c r="FO40" s="6"/>
      <c r="FP40" s="19"/>
      <c r="FQ40" s="23"/>
      <c r="FR40" s="23"/>
      <c r="FS40" s="23"/>
      <c r="FT40" s="24"/>
      <c r="FU40" s="23"/>
      <c r="FV40" s="19"/>
      <c r="FW40" s="19"/>
      <c r="FX40" s="19"/>
      <c r="FY40" s="6"/>
      <c r="FZ40" s="19"/>
      <c r="GA40" s="110"/>
      <c r="GB40" s="110"/>
      <c r="GC40" s="110"/>
      <c r="GD40" s="111"/>
      <c r="GE40" s="110"/>
      <c r="GF40" s="110"/>
      <c r="GG40" s="110"/>
      <c r="GH40" s="110"/>
      <c r="GI40" s="111"/>
      <c r="GJ40" s="110"/>
      <c r="GK40" s="110"/>
      <c r="GL40" s="110"/>
      <c r="GM40" s="110"/>
      <c r="GN40" s="111"/>
      <c r="GO40" s="110"/>
      <c r="GP40" s="110"/>
      <c r="GQ40" s="110"/>
      <c r="GR40" s="110"/>
      <c r="GS40" s="111"/>
      <c r="GT40" s="110"/>
      <c r="GU40" s="110"/>
      <c r="GV40" s="110"/>
      <c r="GW40" s="110"/>
      <c r="GX40" s="111"/>
      <c r="GY40" s="110"/>
      <c r="GZ40" s="110"/>
      <c r="HA40" s="110"/>
      <c r="HB40" s="110"/>
      <c r="HC40" s="111"/>
      <c r="HD40" s="110"/>
      <c r="HE40" s="110"/>
      <c r="HF40" s="110"/>
      <c r="HG40" s="110"/>
      <c r="HH40" s="111"/>
      <c r="HI40" s="110"/>
      <c r="HJ40" s="110"/>
      <c r="HK40" s="110"/>
      <c r="HL40" s="110"/>
      <c r="HM40" s="111"/>
      <c r="HN40" s="110"/>
      <c r="HO40" s="110"/>
      <c r="HP40" s="110"/>
      <c r="HQ40" s="110"/>
      <c r="HR40" s="111"/>
      <c r="HS40" s="110"/>
      <c r="HT40" s="110"/>
      <c r="HU40" s="110"/>
      <c r="HV40" s="110"/>
      <c r="HW40" s="111"/>
      <c r="HX40" s="110"/>
      <c r="HY40" s="110"/>
      <c r="HZ40" s="110"/>
      <c r="IA40" s="110"/>
      <c r="IB40" s="111"/>
      <c r="IC40" s="110"/>
      <c r="ID40" s="110"/>
      <c r="IE40" s="110"/>
      <c r="IF40" s="110"/>
      <c r="IG40" s="111"/>
      <c r="IH40" s="110"/>
      <c r="II40" s="110"/>
      <c r="IJ40" s="110"/>
      <c r="IK40" s="110"/>
      <c r="IL40" s="111"/>
      <c r="IM40" s="110"/>
      <c r="IN40" s="110"/>
      <c r="IO40" s="110"/>
      <c r="IP40" s="110"/>
      <c r="IQ40" s="111"/>
      <c r="IR40" s="110"/>
      <c r="IS40" s="110"/>
      <c r="IT40" s="110"/>
      <c r="IU40" s="110"/>
      <c r="IV40" s="111"/>
      <c r="IW40" s="110"/>
    </row>
    <row r="41" spans="1:257" s="5" customFormat="1" ht="57" customHeight="1">
      <c r="B41" s="36" t="s">
        <v>93</v>
      </c>
      <c r="C41" s="37"/>
      <c r="D41" s="38"/>
      <c r="E41" s="38"/>
      <c r="F41" s="38"/>
      <c r="G41" s="30"/>
      <c r="H41" s="29"/>
      <c r="I41" s="188"/>
      <c r="J41" s="99" t="e">
        <f>Scoring!B40</f>
        <v>#DIV/0!</v>
      </c>
      <c r="K41" s="100" t="str">
        <f>IFERROR(AVERAGE(K4:K15, K18:K40),"")</f>
        <v/>
      </c>
      <c r="L41" s="29" t="str">
        <f>IFERROR(AVERAGE(L18:L40), "")</f>
        <v/>
      </c>
      <c r="M41" s="29"/>
      <c r="N41" s="101"/>
      <c r="O41" s="99" t="e">
        <f>Scoring!C40</f>
        <v>#DIV/0!</v>
      </c>
      <c r="P41" s="100" t="str">
        <f>IFERROR(AVERAGE(P4:P15, P18:P40),"")</f>
        <v/>
      </c>
      <c r="Q41" s="29" t="str">
        <f>IFERROR(AVERAGE(Q18:Q40), "")</f>
        <v/>
      </c>
      <c r="R41" s="29"/>
      <c r="S41" s="101"/>
      <c r="T41" s="99" t="e">
        <f>Scoring!D40</f>
        <v>#DIV/0!</v>
      </c>
      <c r="U41" s="100" t="str">
        <f>IFERROR(AVERAGE(U4:U15, U18:U40), "")</f>
        <v/>
      </c>
      <c r="V41" s="29" t="str">
        <f>IFERROR(AVERAGE(V18:V40), "")</f>
        <v/>
      </c>
      <c r="W41" s="29"/>
      <c r="X41" s="101"/>
      <c r="Y41" s="99" t="e">
        <f>Scoring!E40</f>
        <v>#DIV/0!</v>
      </c>
      <c r="Z41" s="100" t="str">
        <f>IFERROR(AVERAGE(Z4:Z15, Z18:Z40), "")</f>
        <v/>
      </c>
      <c r="AA41" s="29" t="str">
        <f>IFERROR(AVERAGE(AA18:AA40), "")</f>
        <v/>
      </c>
      <c r="AB41" s="29"/>
      <c r="AC41" s="101"/>
      <c r="AD41" s="99" t="e">
        <f>Scoring!F40</f>
        <v>#DIV/0!</v>
      </c>
      <c r="AE41" s="100" t="str">
        <f>IFERROR(AVERAGE(AE4:AE15, AE18:AE40), "")</f>
        <v/>
      </c>
      <c r="AF41" s="29" t="str">
        <f>IFERROR(AVERAGE(AF18:AF40), "")</f>
        <v/>
      </c>
      <c r="AG41" s="29"/>
      <c r="AH41" s="101"/>
      <c r="AI41" s="99" t="e">
        <f>Scoring!G40</f>
        <v>#DIV/0!</v>
      </c>
      <c r="AJ41" s="100" t="str">
        <f>IFERROR(AVERAGE(AJ4:AJ15, AJ18:AJ40), "")</f>
        <v/>
      </c>
      <c r="AK41" s="29" t="str">
        <f>IFERROR(AVERAGE(AK18:AK40), "")</f>
        <v/>
      </c>
      <c r="AL41" s="29"/>
      <c r="AM41" s="101"/>
      <c r="AN41" s="99" t="e">
        <f>Scoring!H40</f>
        <v>#DIV/0!</v>
      </c>
      <c r="AO41" s="100" t="str">
        <f>IFERROR(AVERAGE(AO4:AO15, AO18:AO40), "")</f>
        <v/>
      </c>
      <c r="AP41" s="29" t="str">
        <f>IFERROR(AVERAGE(AP18:AP40), "")</f>
        <v/>
      </c>
      <c r="AQ41" s="29"/>
      <c r="AR41" s="101"/>
      <c r="AS41" s="99" t="e">
        <f>Scoring!I40</f>
        <v>#DIV/0!</v>
      </c>
      <c r="AT41" s="100" t="str">
        <f>IFERROR(AVERAGE(AT4:AT15, AT18:AT40), "")</f>
        <v/>
      </c>
      <c r="AU41" s="29" t="str">
        <f>IFERROR(AVERAGE(AU18:AU40), "")</f>
        <v/>
      </c>
      <c r="AV41" s="29"/>
      <c r="AW41" s="101"/>
      <c r="AX41" s="99" t="e">
        <f>Scoring!J40</f>
        <v>#DIV/0!</v>
      </c>
      <c r="AY41" s="100" t="str">
        <f>IFERROR(AVERAGE(AY4:AY15, AY18:AY40), "")</f>
        <v/>
      </c>
      <c r="AZ41" s="29" t="str">
        <f>IFERROR(AVERAGE(AZ18:AZ40), "")</f>
        <v/>
      </c>
      <c r="BA41" s="29"/>
      <c r="BB41" s="101"/>
      <c r="BC41" s="99" t="e">
        <f>Scoring!K40</f>
        <v>#DIV/0!</v>
      </c>
      <c r="BD41" s="100" t="str">
        <f>IFERROR(AVERAGE(BD4:BD15, BD18:BD40), "")</f>
        <v/>
      </c>
      <c r="BE41" s="29" t="str">
        <f>IFERROR(AVERAGE(BE18:BE40), "")</f>
        <v/>
      </c>
      <c r="BF41" s="29"/>
      <c r="BG41" s="101"/>
      <c r="BH41" s="99" t="e">
        <f>Scoring!L40</f>
        <v>#DIV/0!</v>
      </c>
      <c r="BI41" s="100" t="str">
        <f>IFERROR(AVERAGE(BI4:BI15, BI18:BI40), "")</f>
        <v/>
      </c>
      <c r="BJ41" s="29" t="str">
        <f>IFERROR(AVERAGE(BJ18:BJ40), "")</f>
        <v/>
      </c>
      <c r="BK41" s="29"/>
      <c r="BL41" s="101"/>
      <c r="BM41" s="99" t="e">
        <f>Scoring!M40</f>
        <v>#DIV/0!</v>
      </c>
      <c r="BN41" s="100" t="str">
        <f>IFERROR(AVERAGE(BN4:BN15, BN18:BN40), "")</f>
        <v/>
      </c>
      <c r="BO41" s="29" t="str">
        <f>IFERROR(AVERAGE(BO18:BO40), "")</f>
        <v/>
      </c>
      <c r="BP41" s="29"/>
      <c r="BQ41" s="101"/>
      <c r="BR41" s="99" t="e">
        <f>Scoring!N40</f>
        <v>#DIV/0!</v>
      </c>
      <c r="BS41" s="100" t="str">
        <f>IFERROR(AVERAGE(BS4:BS15, BS18:BS40), "")</f>
        <v/>
      </c>
      <c r="BT41" s="29" t="str">
        <f>IFERROR(AVERAGE(BT18:BT40), "")</f>
        <v/>
      </c>
      <c r="BU41" s="29"/>
      <c r="BV41" s="101"/>
      <c r="BW41" s="99" t="e">
        <f>Scoring!O40</f>
        <v>#DIV/0!</v>
      </c>
      <c r="BX41" s="100" t="str">
        <f>IFERROR(AVERAGE(BX4:BX15, BX18:BX40), "")</f>
        <v/>
      </c>
      <c r="BY41" s="29" t="str">
        <f>IFERROR(AVERAGE(BY18:BY40), "")</f>
        <v/>
      </c>
      <c r="BZ41" s="29"/>
      <c r="CA41" s="101"/>
      <c r="CB41" s="99" t="e">
        <f>Scoring!P40</f>
        <v>#DIV/0!</v>
      </c>
      <c r="CC41" s="100" t="str">
        <f>IFERROR(AVERAGE(CC4:CC15, CC18:CC40), "")</f>
        <v/>
      </c>
      <c r="CD41" s="29" t="str">
        <f>IFERROR(AVERAGE(CD18:CD40), "")</f>
        <v/>
      </c>
      <c r="CE41" s="29"/>
      <c r="CF41" s="101"/>
      <c r="CG41" s="99" t="e">
        <f>Scoring!Q40</f>
        <v>#DIV/0!</v>
      </c>
      <c r="CH41" s="100" t="str">
        <f>IFERROR(AVERAGE(CH4:CH15, CH18:CH40), "")</f>
        <v/>
      </c>
      <c r="CI41" s="29" t="str">
        <f>IFERROR(AVERAGE(CI18:CI40), "")</f>
        <v/>
      </c>
      <c r="CJ41" s="29"/>
      <c r="CK41" s="101"/>
      <c r="CL41" s="99" t="e">
        <f>Scoring!R40</f>
        <v>#DIV/0!</v>
      </c>
      <c r="CM41" s="100" t="str">
        <f>IFERROR(AVERAGE(CM4:CM15, CM18:CM40), "")</f>
        <v/>
      </c>
      <c r="CN41" s="29" t="str">
        <f>IFERROR(AVERAGE(CN18:CN40), "")</f>
        <v/>
      </c>
      <c r="CO41" s="29"/>
      <c r="CP41" s="101"/>
      <c r="CQ41" s="99" t="e">
        <f>Scoring!S40</f>
        <v>#DIV/0!</v>
      </c>
      <c r="CR41" s="100" t="str">
        <f>IFERROR(AVERAGE(CR4:CR15, CR18:CR40), "")</f>
        <v/>
      </c>
      <c r="CS41" s="29" t="str">
        <f>IFERROR(AVERAGE(CS18:CS40), "")</f>
        <v/>
      </c>
      <c r="CT41" s="29"/>
      <c r="CU41" s="101"/>
      <c r="CV41" s="99" t="e">
        <f>Scoring!T40</f>
        <v>#DIV/0!</v>
      </c>
      <c r="CW41" s="100" t="str">
        <f>IFERROR(AVERAGE(CW4:CW15, CW18:CW40), "")</f>
        <v/>
      </c>
      <c r="CX41" s="29" t="str">
        <f>IFERROR(AVERAGE(CX18:CX40), "")</f>
        <v/>
      </c>
      <c r="CY41" s="29"/>
      <c r="CZ41" s="101"/>
      <c r="DA41" s="99" t="e">
        <f>Scoring!U40</f>
        <v>#DIV/0!</v>
      </c>
      <c r="DB41" s="100" t="str">
        <f>IFERROR(AVERAGE(DB4:DB15, DB18:DB40), "")</f>
        <v/>
      </c>
      <c r="DC41" s="29" t="str">
        <f>IFERROR(AVERAGE(DC18:DC40), "")</f>
        <v/>
      </c>
      <c r="DD41" s="29"/>
      <c r="DE41" s="101"/>
      <c r="DF41" s="99" t="e">
        <f>Scoring!V40</f>
        <v>#DIV/0!</v>
      </c>
      <c r="DG41" s="100" t="str">
        <f>IFERROR(AVERAGE(DG4:DG15, DG18:DG40), "")</f>
        <v/>
      </c>
      <c r="DH41" s="29" t="str">
        <f>IFERROR(AVERAGE(DH18:DH40), "")</f>
        <v/>
      </c>
      <c r="DI41" s="29"/>
      <c r="DJ41" s="101"/>
      <c r="DK41" s="99" t="e">
        <f>Scoring!W40</f>
        <v>#DIV/0!</v>
      </c>
      <c r="DL41" s="100" t="str">
        <f>IFERROR(AVERAGE(DL4:DL15, DL18:DL40), "")</f>
        <v/>
      </c>
      <c r="DM41" s="29" t="str">
        <f>IFERROR(AVERAGE(DM18:DM40), "")</f>
        <v/>
      </c>
      <c r="DN41" s="29"/>
      <c r="DO41" s="101"/>
      <c r="DP41" s="99" t="e">
        <f>Scoring!X40</f>
        <v>#DIV/0!</v>
      </c>
      <c r="DQ41" s="100" t="str">
        <f>IFERROR(AVERAGE(DQ4:DQ15, DQ18:DQ40), "")</f>
        <v/>
      </c>
      <c r="DR41" s="29" t="str">
        <f>IFERROR(AVERAGE(DR18:DR40), "")</f>
        <v/>
      </c>
      <c r="DS41" s="29"/>
      <c r="DT41" s="101"/>
      <c r="DU41" s="99" t="e">
        <f>Scoring!Y40</f>
        <v>#DIV/0!</v>
      </c>
      <c r="DV41" s="100" t="str">
        <f>IFERROR(AVERAGE(DV4:DV15, DV18:DV40), "")</f>
        <v/>
      </c>
      <c r="DW41" s="29" t="str">
        <f>IFERROR(AVERAGE(DW18:DW40), "")</f>
        <v/>
      </c>
      <c r="DX41" s="29"/>
      <c r="DY41" s="101"/>
      <c r="DZ41" s="99" t="e">
        <f>Scoring!Z40</f>
        <v>#DIV/0!</v>
      </c>
      <c r="EA41" s="100" t="str">
        <f>IFERROR(AVERAGE(EA4:EA15, EA18:EA40), "")</f>
        <v/>
      </c>
      <c r="EB41" s="29" t="str">
        <f>IFERROR(AVERAGE(EB18:EB40), "")</f>
        <v/>
      </c>
      <c r="EC41" s="29"/>
      <c r="ED41" s="101"/>
      <c r="EE41" s="99" t="e">
        <f>Scoring!AA40</f>
        <v>#DIV/0!</v>
      </c>
      <c r="EF41" s="100" t="str">
        <f>IFERROR(AVERAGE(EF4:EF15, EF18:EF40), "")</f>
        <v/>
      </c>
      <c r="EG41" s="29" t="str">
        <f>IFERROR(AVERAGE(EG18:EG40), "")</f>
        <v/>
      </c>
      <c r="EH41" s="29"/>
      <c r="EI41" s="101"/>
      <c r="EJ41" s="99" t="e">
        <f>Scoring!AB40</f>
        <v>#DIV/0!</v>
      </c>
      <c r="EK41" s="100" t="str">
        <f>IFERROR(AVERAGE(EK4:EK15, EK18:EK40), "")</f>
        <v/>
      </c>
      <c r="EL41" s="29" t="str">
        <f>IFERROR(AVERAGE(EL18:EL40), "")</f>
        <v/>
      </c>
      <c r="EM41" s="29"/>
      <c r="EN41" s="101"/>
      <c r="EO41" s="99" t="e">
        <f>Scoring!AC40</f>
        <v>#DIV/0!</v>
      </c>
      <c r="EP41" s="100" t="str">
        <f>IFERROR(AVERAGE(EP4:EP15, EP18:EP40), "")</f>
        <v/>
      </c>
      <c r="EQ41" s="29" t="str">
        <f>IFERROR(AVERAGE(EQ18:EQ40), "")</f>
        <v/>
      </c>
      <c r="ER41" s="29"/>
      <c r="ES41" s="101"/>
      <c r="ET41" s="99" t="e">
        <f>Scoring!AD40</f>
        <v>#DIV/0!</v>
      </c>
      <c r="EU41" s="100" t="str">
        <f>IFERROR(AVERAGE(EU4:EU15, EU18:EU40), "")</f>
        <v/>
      </c>
      <c r="EV41" s="29" t="str">
        <f>IFERROR(AVERAGE(EV18:EV40), "")</f>
        <v/>
      </c>
      <c r="EW41" s="29"/>
      <c r="EX41" s="101"/>
      <c r="EY41" s="99" t="e">
        <f>Scoring!AE40</f>
        <v>#DIV/0!</v>
      </c>
      <c r="EZ41" s="100" t="str">
        <f>IFERROR(AVERAGE(EZ4:EZ15, EZ18:EZ40), "")</f>
        <v/>
      </c>
      <c r="FA41" s="29" t="str">
        <f>IFERROR(AVERAGE(FA18:FA40), "")</f>
        <v/>
      </c>
      <c r="FB41" s="29"/>
      <c r="FC41" s="101"/>
      <c r="FD41" s="99" t="e">
        <f>Scoring!AF40</f>
        <v>#DIV/0!</v>
      </c>
      <c r="FE41" s="100" t="str">
        <f>IFERROR(AVERAGE(FE4:FE15, FE18:FE40), "")</f>
        <v/>
      </c>
      <c r="FF41" s="29" t="str">
        <f>IFERROR(AVERAGE(FF18:FF40), "")</f>
        <v/>
      </c>
      <c r="FG41" s="29"/>
      <c r="FH41" s="101"/>
      <c r="FI41" s="99" t="e">
        <f>Scoring!AG40</f>
        <v>#DIV/0!</v>
      </c>
      <c r="FJ41" s="100" t="str">
        <f>IFERROR(AVERAGE(FJ4:FJ15, FJ18:FJ40), "")</f>
        <v/>
      </c>
      <c r="FK41" s="29" t="str">
        <f>IFERROR(AVERAGE(FK18:FK40), "")</f>
        <v/>
      </c>
      <c r="FL41" s="29"/>
      <c r="FM41" s="101"/>
      <c r="FN41" s="99" t="e">
        <f>Scoring!AH40</f>
        <v>#DIV/0!</v>
      </c>
      <c r="FO41" s="100" t="str">
        <f>IFERROR(AVERAGE(FO4:FO15, FO18:FO40), "")</f>
        <v/>
      </c>
      <c r="FP41" s="29" t="str">
        <f>IFERROR(AVERAGE(FP18:FP40), "")</f>
        <v/>
      </c>
      <c r="FQ41" s="29"/>
      <c r="FR41" s="101"/>
      <c r="FS41" s="99" t="e">
        <f>Scoring!AI40</f>
        <v>#DIV/0!</v>
      </c>
      <c r="FT41" s="100" t="str">
        <f>IFERROR(AVERAGE(FT4:FT15, FT18:FT40), "")</f>
        <v/>
      </c>
      <c r="FU41" s="29" t="str">
        <f>IFERROR(AVERAGE(FU18:FU40), "")</f>
        <v/>
      </c>
      <c r="FV41" s="29"/>
      <c r="FW41" s="101"/>
      <c r="FX41" s="99" t="e">
        <f>Scoring!AJ40</f>
        <v>#DIV/0!</v>
      </c>
      <c r="FY41" s="100" t="str">
        <f>IFERROR(AVERAGE(FY4:FY15, FY18:FY40), "")</f>
        <v/>
      </c>
      <c r="FZ41" s="29" t="str">
        <f>IFERROR(AVERAGE(FZ18:FZ40), "")</f>
        <v/>
      </c>
      <c r="GA41" s="110"/>
      <c r="GB41" s="110"/>
      <c r="GC41" s="114"/>
      <c r="GD41" s="114"/>
      <c r="GE41" s="110"/>
      <c r="GF41" s="110"/>
      <c r="GG41" s="110"/>
      <c r="GH41" s="114"/>
      <c r="GI41" s="114"/>
      <c r="GJ41" s="110"/>
      <c r="GK41" s="110"/>
      <c r="GL41" s="110"/>
      <c r="GM41" s="114"/>
      <c r="GN41" s="114"/>
      <c r="GO41" s="110"/>
      <c r="GP41" s="110"/>
      <c r="GQ41" s="110"/>
      <c r="GR41" s="114"/>
      <c r="GS41" s="114"/>
      <c r="GT41" s="110"/>
      <c r="GU41" s="110"/>
      <c r="GV41" s="110"/>
      <c r="GW41" s="114"/>
      <c r="GX41" s="114"/>
      <c r="GY41" s="110"/>
      <c r="GZ41" s="110"/>
      <c r="HA41" s="110"/>
      <c r="HB41" s="114"/>
      <c r="HC41" s="114"/>
      <c r="HD41" s="110"/>
      <c r="HE41" s="110"/>
      <c r="HF41" s="110"/>
      <c r="HG41" s="114"/>
      <c r="HH41" s="114"/>
      <c r="HI41" s="110"/>
      <c r="HJ41" s="110"/>
      <c r="HK41" s="110"/>
      <c r="HL41" s="114"/>
      <c r="HM41" s="114"/>
      <c r="HN41" s="110"/>
      <c r="HO41" s="110"/>
      <c r="HP41" s="110"/>
      <c r="HQ41" s="114"/>
      <c r="HR41" s="114"/>
      <c r="HS41" s="110"/>
      <c r="HT41" s="110"/>
      <c r="HU41" s="110"/>
      <c r="HV41" s="114"/>
      <c r="HW41" s="114"/>
      <c r="HX41" s="110"/>
      <c r="HY41" s="110"/>
      <c r="HZ41" s="110"/>
      <c r="IA41" s="114"/>
      <c r="IB41" s="114"/>
      <c r="IC41" s="110"/>
      <c r="ID41" s="110"/>
      <c r="IE41" s="110"/>
      <c r="IF41" s="114"/>
      <c r="IG41" s="114"/>
      <c r="IH41" s="110"/>
      <c r="II41" s="110"/>
      <c r="IJ41" s="110"/>
      <c r="IK41" s="114"/>
      <c r="IL41" s="114"/>
      <c r="IM41" s="110"/>
      <c r="IN41" s="110"/>
      <c r="IO41" s="110"/>
      <c r="IP41" s="114"/>
      <c r="IQ41" s="114"/>
      <c r="IR41" s="110"/>
      <c r="IS41" s="110"/>
      <c r="IT41" s="110"/>
      <c r="IU41" s="114"/>
      <c r="IV41" s="114"/>
      <c r="IW41" s="110"/>
    </row>
    <row r="42" spans="1:257">
      <c r="L42" s="2"/>
      <c r="O42" s="102"/>
      <c r="Q42" s="2"/>
      <c r="R42" s="2"/>
      <c r="S42" s="25"/>
      <c r="T42" s="25"/>
      <c r="Z42" s="25"/>
      <c r="AA42" s="25"/>
      <c r="AG42" s="25"/>
      <c r="AH42" s="25"/>
      <c r="AN42" s="2"/>
      <c r="AO42" s="2"/>
      <c r="AU42" s="2"/>
      <c r="AV42" s="2"/>
      <c r="BB42" s="2"/>
      <c r="BC42" s="2"/>
      <c r="BI42" s="2"/>
      <c r="BJ42" s="2"/>
      <c r="BP42" s="2"/>
      <c r="BQ42" s="2"/>
      <c r="BW42" s="2"/>
      <c r="BX42" s="2"/>
      <c r="CD42" s="2"/>
      <c r="CE42" s="2"/>
      <c r="CK42" s="2"/>
      <c r="CL42" s="2"/>
      <c r="CR42" s="2"/>
      <c r="CS42" s="2"/>
      <c r="CY42" s="2"/>
      <c r="CZ42" s="2"/>
      <c r="DF42" s="2"/>
      <c r="DG42" s="2"/>
      <c r="DM42" s="2"/>
      <c r="DN42" s="2"/>
      <c r="DT42" s="2"/>
      <c r="DU42" s="2"/>
      <c r="EA42" s="2"/>
      <c r="EB42" s="2"/>
      <c r="EH42" s="2"/>
      <c r="EI42" s="2"/>
      <c r="EO42" s="2"/>
      <c r="EP42" s="2"/>
      <c r="EV42" s="2"/>
      <c r="EW42" s="2"/>
      <c r="FC42" s="2"/>
      <c r="FD42" s="2"/>
      <c r="FJ42" s="2"/>
      <c r="FK42" s="2"/>
      <c r="FQ42" s="2"/>
      <c r="FR42" s="2"/>
      <c r="FX42" s="2"/>
      <c r="FY42" s="2"/>
    </row>
    <row r="43" spans="1:257" ht="34.5" customHeight="1">
      <c r="L43" s="2"/>
      <c r="Q43" s="2"/>
      <c r="R43" s="2"/>
      <c r="S43" s="25"/>
      <c r="T43" s="25"/>
      <c r="Z43" s="25"/>
      <c r="AA43" s="25"/>
      <c r="AG43" s="25"/>
      <c r="AH43" s="25"/>
      <c r="AN43" s="2"/>
      <c r="AO43" s="2"/>
      <c r="AU43" s="2"/>
      <c r="AV43" s="2"/>
      <c r="BB43" s="2"/>
      <c r="BC43" s="2"/>
      <c r="BI43" s="2"/>
      <c r="BJ43" s="2"/>
      <c r="BP43" s="2"/>
      <c r="BQ43" s="2"/>
      <c r="BW43" s="2"/>
      <c r="BX43" s="2"/>
      <c r="CD43" s="2"/>
      <c r="CE43" s="2"/>
      <c r="CK43" s="2"/>
      <c r="CL43" s="2"/>
      <c r="CR43" s="2"/>
      <c r="CS43" s="2"/>
      <c r="CY43" s="2"/>
      <c r="CZ43" s="2"/>
      <c r="DF43" s="2"/>
      <c r="DG43" s="2"/>
      <c r="DM43" s="2"/>
      <c r="DN43" s="2"/>
      <c r="DT43" s="2"/>
      <c r="DU43" s="2"/>
      <c r="EA43" s="2"/>
      <c r="EB43" s="2"/>
      <c r="EH43" s="2"/>
      <c r="EI43" s="2"/>
      <c r="EO43" s="2"/>
      <c r="EP43" s="2"/>
      <c r="EV43" s="2"/>
      <c r="EW43" s="2"/>
      <c r="FC43" s="2"/>
      <c r="FD43" s="2"/>
      <c r="FJ43" s="2"/>
      <c r="FK43" s="2"/>
      <c r="FQ43" s="2"/>
      <c r="FR43" s="2"/>
      <c r="FX43" s="2"/>
      <c r="FY43" s="2"/>
    </row>
    <row r="44" spans="1:257" ht="34.5" customHeight="1">
      <c r="B44" s="24" t="s">
        <v>1</v>
      </c>
      <c r="C44" s="24" t="s">
        <v>2</v>
      </c>
      <c r="E44" s="24" t="s">
        <v>123</v>
      </c>
      <c r="F44" s="24" t="s">
        <v>2</v>
      </c>
      <c r="L44" s="2"/>
      <c r="Q44" s="2"/>
      <c r="R44" s="2"/>
      <c r="S44" s="25"/>
      <c r="T44" s="25"/>
      <c r="Z44" s="25"/>
      <c r="AA44" s="25"/>
      <c r="AG44" s="25"/>
      <c r="AH44" s="25"/>
      <c r="AN44" s="2"/>
      <c r="AO44" s="2"/>
      <c r="AU44" s="2"/>
      <c r="AV44" s="2"/>
      <c r="BB44" s="2"/>
      <c r="BC44" s="2"/>
      <c r="BI44" s="2"/>
      <c r="BJ44" s="2"/>
      <c r="BP44" s="2"/>
      <c r="BQ44" s="2"/>
      <c r="BW44" s="2"/>
      <c r="BX44" s="2"/>
      <c r="CD44" s="2"/>
      <c r="CE44" s="2"/>
      <c r="CK44" s="2"/>
      <c r="CL44" s="2"/>
      <c r="CR44" s="2"/>
      <c r="CS44" s="2"/>
      <c r="CY44" s="2"/>
      <c r="CZ44" s="2"/>
      <c r="DF44" s="2"/>
      <c r="DG44" s="2"/>
      <c r="DM44" s="2"/>
      <c r="DN44" s="2"/>
      <c r="DT44" s="2"/>
      <c r="DU44" s="2"/>
      <c r="EA44" s="2"/>
      <c r="EB44" s="2"/>
      <c r="EH44" s="2"/>
      <c r="EI44" s="2"/>
      <c r="EO44" s="2"/>
      <c r="EP44" s="2"/>
      <c r="EV44" s="2"/>
      <c r="EW44" s="2"/>
      <c r="FC44" s="2"/>
      <c r="FD44" s="2"/>
      <c r="FJ44" s="2"/>
      <c r="FK44" s="2"/>
      <c r="FQ44" s="2"/>
      <c r="FR44" s="2"/>
      <c r="FX44" s="2"/>
      <c r="FY44" s="2"/>
    </row>
    <row r="45" spans="1:257" ht="99.95" customHeight="1">
      <c r="B45" s="23">
        <v>3</v>
      </c>
      <c r="C45" s="23" t="s">
        <v>99</v>
      </c>
      <c r="E45" s="23">
        <v>-1</v>
      </c>
      <c r="F45" s="23" t="s">
        <v>124</v>
      </c>
    </row>
    <row r="46" spans="1:257" ht="99.95" customHeight="1">
      <c r="B46" s="23">
        <v>2</v>
      </c>
      <c r="C46" s="23" t="s">
        <v>98</v>
      </c>
      <c r="E46" s="23">
        <v>0</v>
      </c>
      <c r="F46" s="23" t="s">
        <v>192</v>
      </c>
    </row>
    <row r="47" spans="1:257" ht="99.95" customHeight="1">
      <c r="B47" s="23">
        <v>1</v>
      </c>
      <c r="C47" s="23" t="s">
        <v>97</v>
      </c>
      <c r="E47" s="23">
        <v>1</v>
      </c>
      <c r="F47" s="23" t="s">
        <v>193</v>
      </c>
    </row>
    <row r="48" spans="1:257" ht="99.95" customHeight="1">
      <c r="B48" s="23">
        <v>0</v>
      </c>
      <c r="C48" s="23" t="s">
        <v>96</v>
      </c>
    </row>
    <row r="49" spans="2:2">
      <c r="B49" s="39"/>
    </row>
  </sheetData>
  <autoFilter ref="B1:JC41" xr:uid="{32BE1E13-1F88-8542-8D60-B95AC4EC9291}">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2" showButton="0"/>
    <filterColumn colId="173" showButton="0"/>
    <filterColumn colId="174" showButton="0"/>
    <filterColumn colId="175" showButton="0"/>
    <filterColumn colId="176" showButton="0"/>
    <filterColumn colId="177" showButton="0"/>
    <filterColumn colId="178" showButton="0"/>
    <filterColumn colId="179"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9" showButton="0"/>
    <filterColumn colId="200" showButton="0"/>
    <filterColumn colId="201" showButton="0"/>
    <filterColumn colId="202" showButton="0"/>
    <filterColumn colId="203" showButton="0"/>
    <filterColumn colId="204" showButton="0"/>
    <filterColumn colId="205" showButton="0"/>
    <filterColumn colId="206" showButton="0"/>
    <filterColumn colId="208" showButton="0"/>
    <filterColumn colId="209" showButton="0"/>
    <filterColumn colId="210" showButton="0"/>
    <filterColumn colId="211" showButton="0"/>
    <filterColumn colId="212" showButton="0"/>
    <filterColumn colId="213" showButton="0"/>
    <filterColumn colId="214" showButton="0"/>
    <filterColumn colId="215" showButton="0"/>
    <filterColumn colId="217" showButton="0"/>
    <filterColumn colId="218" showButton="0"/>
    <filterColumn colId="219" showButton="0"/>
    <filterColumn colId="220" showButton="0"/>
    <filterColumn colId="221" showButton="0"/>
    <filterColumn colId="222" showButton="0"/>
    <filterColumn colId="223" showButton="0"/>
    <filterColumn colId="224" showButton="0"/>
    <filterColumn colId="226" showButton="0"/>
    <filterColumn colId="227" showButton="0"/>
    <filterColumn colId="228" showButton="0"/>
    <filterColumn colId="229" showButton="0"/>
    <filterColumn colId="230" showButton="0"/>
    <filterColumn colId="231" showButton="0"/>
    <filterColumn colId="232" showButton="0"/>
    <filterColumn colId="233" showButton="0"/>
    <filterColumn colId="235" showButton="0"/>
    <filterColumn colId="236" showButton="0"/>
    <filterColumn colId="237" showButton="0"/>
    <filterColumn colId="238" showButton="0"/>
    <filterColumn colId="239" showButton="0"/>
    <filterColumn colId="240" showButton="0"/>
    <filterColumn colId="241" showButton="0"/>
    <filterColumn colId="242" showButton="0"/>
    <filterColumn colId="244" showButton="0"/>
    <filterColumn colId="245" showButton="0"/>
    <filterColumn colId="246" showButton="0"/>
    <filterColumn colId="247" showButton="0"/>
    <filterColumn colId="248" showButton="0"/>
    <filterColumn colId="249" showButton="0"/>
    <filterColumn colId="250" showButton="0"/>
    <filterColumn colId="251" showButton="0"/>
    <filterColumn colId="253" showButton="0"/>
    <filterColumn colId="254" showButton="0"/>
    <filterColumn colId="255" showButton="0"/>
    <filterColumn colId="256" showButton="0"/>
    <filterColumn colId="257" showButton="0"/>
    <filterColumn colId="258" showButton="0"/>
    <filterColumn colId="259" showButton="0"/>
    <filterColumn colId="260" showButton="0"/>
  </autoFilter>
  <mergeCells count="100">
    <mergeCell ref="EW2:FA2"/>
    <mergeCell ref="FB2:FF2"/>
    <mergeCell ref="IN1:IR1"/>
    <mergeCell ref="IS1:IW1"/>
    <mergeCell ref="DX2:EB2"/>
    <mergeCell ref="EC2:EG2"/>
    <mergeCell ref="EH2:EL2"/>
    <mergeCell ref="EM2:EQ2"/>
    <mergeCell ref="ER2:EV2"/>
    <mergeCell ref="II1:IM1"/>
    <mergeCell ref="FG1:FK1"/>
    <mergeCell ref="FL1:FP1"/>
    <mergeCell ref="FQ1:FU1"/>
    <mergeCell ref="FV1:FZ1"/>
    <mergeCell ref="GA1:GE1"/>
    <mergeCell ref="GF1:GJ1"/>
    <mergeCell ref="H1:L1"/>
    <mergeCell ref="H2:L2"/>
    <mergeCell ref="BK2:BO2"/>
    <mergeCell ref="BP2:BT2"/>
    <mergeCell ref="DS2:DW2"/>
    <mergeCell ref="CY1:DC1"/>
    <mergeCell ref="DD1:DH1"/>
    <mergeCell ref="AB2:AF2"/>
    <mergeCell ref="AG2:AK2"/>
    <mergeCell ref="AL2:AP2"/>
    <mergeCell ref="AQ2:AU2"/>
    <mergeCell ref="AV2:AZ2"/>
    <mergeCell ref="BA2:BE2"/>
    <mergeCell ref="BF2:BJ2"/>
    <mergeCell ref="CO1:CS1"/>
    <mergeCell ref="CT1:CX1"/>
    <mergeCell ref="GK1:GO1"/>
    <mergeCell ref="HJ1:HN1"/>
    <mergeCell ref="HO1:HS1"/>
    <mergeCell ref="HT1:HX1"/>
    <mergeCell ref="HY1:IC1"/>
    <mergeCell ref="ID1:IH1"/>
    <mergeCell ref="II2:IM2"/>
    <mergeCell ref="IN2:IR2"/>
    <mergeCell ref="IS2:IW2"/>
    <mergeCell ref="FG2:FK2"/>
    <mergeCell ref="FL2:FP2"/>
    <mergeCell ref="FQ2:FU2"/>
    <mergeCell ref="FV2:FZ2"/>
    <mergeCell ref="GA2:GE2"/>
    <mergeCell ref="GF2:GJ2"/>
    <mergeCell ref="GK2:GO2"/>
    <mergeCell ref="GP2:GT2"/>
    <mergeCell ref="GU2:GY2"/>
    <mergeCell ref="HJ2:HN2"/>
    <mergeCell ref="HO2:HS2"/>
    <mergeCell ref="HT2:HX2"/>
    <mergeCell ref="HY2:IC2"/>
    <mergeCell ref="ID2:IH2"/>
    <mergeCell ref="BA1:BE1"/>
    <mergeCell ref="BF1:BJ1"/>
    <mergeCell ref="BK1:BO1"/>
    <mergeCell ref="GZ2:HD2"/>
    <mergeCell ref="HE2:HI2"/>
    <mergeCell ref="GP1:GT1"/>
    <mergeCell ref="GU1:GY1"/>
    <mergeCell ref="GZ1:HD1"/>
    <mergeCell ref="HE1:HI1"/>
    <mergeCell ref="BP1:BT1"/>
    <mergeCell ref="BU1:BY1"/>
    <mergeCell ref="BZ1:CD1"/>
    <mergeCell ref="CE1:CI1"/>
    <mergeCell ref="CJ1:CN1"/>
    <mergeCell ref="AB1:AF1"/>
    <mergeCell ref="AG1:AK1"/>
    <mergeCell ref="AL1:AP1"/>
    <mergeCell ref="AQ1:AU1"/>
    <mergeCell ref="AV1:AZ1"/>
    <mergeCell ref="M1:Q1"/>
    <mergeCell ref="M2:Q2"/>
    <mergeCell ref="R1:V1"/>
    <mergeCell ref="W1:AA1"/>
    <mergeCell ref="R2:V2"/>
    <mergeCell ref="W2:AA2"/>
    <mergeCell ref="DI1:DM1"/>
    <mergeCell ref="DN1:DR1"/>
    <mergeCell ref="DS1:DW1"/>
    <mergeCell ref="DX1:EB1"/>
    <mergeCell ref="EC1:EG1"/>
    <mergeCell ref="EH1:EL1"/>
    <mergeCell ref="EM1:EQ1"/>
    <mergeCell ref="ER1:EV1"/>
    <mergeCell ref="EW1:FA1"/>
    <mergeCell ref="FB1:FF1"/>
    <mergeCell ref="BU2:BY2"/>
    <mergeCell ref="BZ2:CD2"/>
    <mergeCell ref="CE2:CI2"/>
    <mergeCell ref="CJ2:CN2"/>
    <mergeCell ref="CO2:CS2"/>
    <mergeCell ref="CT2:CX2"/>
    <mergeCell ref="CY2:DC2"/>
    <mergeCell ref="DD2:DH2"/>
    <mergeCell ref="DI2:DM2"/>
    <mergeCell ref="DN2:DR2"/>
  </mergeCells>
  <phoneticPr fontId="20" type="noConversion"/>
  <conditionalFormatting sqref="J4:J15 O4:O15 T4:T16 AD4:AD16 AN4:AN16 AX4:AX16 BH4:BH16 BR4:BR16 CB4:CB16 CL4:CL16 CV4:CV16 DF4:DF16 DP4:DP16 DZ4:DZ16 EJ4:EJ16 ET4:ET16 FD4:FD16 FN4:FN16 FX4:FX16 Y4:Y16 AI4:AI16 AS4:AS16 BC4:BC16 BM4:BM16 BW4:BW16 CG4:CG16 CQ4:CQ16 DA4:DA16 DK4:DK16 DU4:DU16 EE4:EE16 EO4:EO16 EY4:EY16 FI4:FI16 FS4:FS16">
    <cfRule type="cellIs" dxfId="71" priority="25" operator="equal">
      <formula>2</formula>
    </cfRule>
    <cfRule type="cellIs" dxfId="70" priority="26" operator="equal">
      <formula>3</formula>
    </cfRule>
    <cfRule type="cellIs" dxfId="69" priority="27" operator="equal">
      <formula>4</formula>
    </cfRule>
    <cfRule type="cellIs" dxfId="68" priority="28" operator="equal">
      <formula>1</formula>
    </cfRule>
  </conditionalFormatting>
  <conditionalFormatting sqref="J18:J40 O18:O40 T18:T41 AD18:AD41 AN18:AN41 AX18:AX41 BH18:BH41 BR18:BR41 CB18:CB41 CL18:CL41 CV18:CV41 DF18:DF41 DP18:DP41 DZ18:DZ41 EJ18:EJ41 ET18:ET41 FD18:FD41 FN18:FN41 FX18:FX41 Y18:Y41 AI18:AI41 AS18:AS41 BC18:BC41 BM18:BM41 BW18:BW41 CG18:CG41 CQ18:CQ41 DA18:DA41 DK18:DK41 DU18:DU41 EE18:EE41 EO18:EO41 EY18:EY41 FI18:FI41 FS18:FS41">
    <cfRule type="cellIs" dxfId="67" priority="21" operator="equal">
      <formula>4</formula>
    </cfRule>
    <cfRule type="cellIs" dxfId="66" priority="22" operator="equal">
      <formula>3</formula>
    </cfRule>
    <cfRule type="cellIs" dxfId="65" priority="23" operator="equal">
      <formula>2</formula>
    </cfRule>
    <cfRule type="cellIs" dxfId="64" priority="24" operator="equal">
      <formula>1</formula>
    </cfRule>
  </conditionalFormatting>
  <conditionalFormatting sqref="L1:L40 Q4:Q15 AA4:AA15 AK4:AK15 AU4:AU15 BE4:BE15 BO4:BO15 BY4:BY15 CI4:CI15 CS4:CS15 DC4:DC15 DM4:DM15 DW4:DW15 EG4:EG15 EQ4:EQ15 FA4:FA15 FK4:FK15 FU4:FU15 Q18:Q40 V3:V41 AF3:AF41 AP3:AP41 AZ3:AZ41 BJ3:BJ41 BT3:BT41 CD3:CD41 CN3:CN41 CX3:CX41 DH3:DH41 DR3:DR41 EB3:EB41 EL3:EL41 EV3:EV41 FF3:FF41 FP3:FP41 FZ3:FZ41 AA18:AA40 AK18:AK40 AU18:AU40 BE18:BE40 BO18:BO40 BY18:BY40 CI18:CI40 CS18:CS40 DC18:DC40 DM18:DM40 DW18:DW40 EG18:EG40 EQ18:EQ40 FA18:FA40 FK18:FK40 FU18:FU40 L42:L1048576">
    <cfRule type="containsText" dxfId="63" priority="20" operator="containsText" text="0">
      <formula>NOT(ISERROR(SEARCH("0",L1)))</formula>
    </cfRule>
  </conditionalFormatting>
  <conditionalFormatting sqref="Q1:Q3 AA3 AK3 AU3 BE3 BO3 BY3 CI3 CS3 DC3 DM3 DW3 EG3 EQ3 FA3 FK3 FU3 Q16:Q17 FU16:FU17 FK16:FK17 FA16:FA17 EQ16:EQ17 EG16:EG17 DW16:DW17 DM16:DM17 DC16:DC17 CS16:CS17 CI16:CI17 BY16:BY17 BO16:BO17 BE16:BE17 AU16:AU17 AK16:AK17 AA16:AA17 Q42:Q1048576 AA41 AK41 AU41 BE41 BO41 BY41 CI41 CS41 DC41 DM41 DW41 EG41 EQ41 FA41 FK41 FU41">
    <cfRule type="containsText" dxfId="62" priority="19" operator="containsText" text="0">
      <formula>NOT(ISERROR(SEARCH("0",Q1)))</formula>
    </cfRule>
  </conditionalFormatting>
  <conditionalFormatting sqref="J41">
    <cfRule type="cellIs" dxfId="61" priority="15" operator="equal">
      <formula>4</formula>
    </cfRule>
    <cfRule type="cellIs" dxfId="60" priority="16" operator="equal">
      <formula>3</formula>
    </cfRule>
    <cfRule type="cellIs" dxfId="59" priority="17" operator="equal">
      <formula>2</formula>
    </cfRule>
    <cfRule type="cellIs" dxfId="58" priority="18" operator="equal">
      <formula>1</formula>
    </cfRule>
  </conditionalFormatting>
  <conditionalFormatting sqref="L41">
    <cfRule type="containsText" dxfId="57" priority="14" operator="containsText" text="0">
      <formula>NOT(ISERROR(SEARCH("0",L41)))</formula>
    </cfRule>
  </conditionalFormatting>
  <conditionalFormatting sqref="O16">
    <cfRule type="cellIs" dxfId="56" priority="10" operator="equal">
      <formula>2</formula>
    </cfRule>
    <cfRule type="cellIs" dxfId="55" priority="11" operator="equal">
      <formula>3</formula>
    </cfRule>
    <cfRule type="cellIs" dxfId="54" priority="12" operator="equal">
      <formula>4</formula>
    </cfRule>
    <cfRule type="cellIs" dxfId="53" priority="13" operator="equal">
      <formula>1</formula>
    </cfRule>
  </conditionalFormatting>
  <conditionalFormatting sqref="O41">
    <cfRule type="cellIs" dxfId="52" priority="6" operator="equal">
      <formula>4</formula>
    </cfRule>
    <cfRule type="cellIs" dxfId="51" priority="7" operator="equal">
      <formula>3</formula>
    </cfRule>
    <cfRule type="cellIs" dxfId="50" priority="8" operator="equal">
      <formula>2</formula>
    </cfRule>
    <cfRule type="cellIs" dxfId="49" priority="9" operator="equal">
      <formula>1</formula>
    </cfRule>
  </conditionalFormatting>
  <conditionalFormatting sqref="Q41">
    <cfRule type="containsText" dxfId="48" priority="5" operator="containsText" text="0">
      <formula>NOT(ISERROR(SEARCH("0",Q41)))</formula>
    </cfRule>
  </conditionalFormatting>
  <conditionalFormatting sqref="J16">
    <cfRule type="cellIs" dxfId="47" priority="1" operator="equal">
      <formula>2</formula>
    </cfRule>
    <cfRule type="cellIs" dxfId="46" priority="2" operator="equal">
      <formula>3</formula>
    </cfRule>
    <cfRule type="cellIs" dxfId="45" priority="3" operator="equal">
      <formula>4</formula>
    </cfRule>
    <cfRule type="cellIs" dxfId="44" priority="4" operator="equal">
      <formula>1</formula>
    </cfRule>
  </conditionalFormatting>
  <dataValidations count="4">
    <dataValidation type="list" errorStyle="warning" operator="equal" allowBlank="1" showInputMessage="1" showErrorMessage="1" sqref="J4:J15 O4:O15 T4:T15 AD4:AD15 AN4:AN15 AX4:AX15 BH4:BH15 BR4:BR15 CB4:CB15 CL4:CL15 CV4:CV15 DF4:DF15 DP4:DP15 DZ4:DZ15 EJ4:EJ15 ET4:ET15 FD4:FD15 FN4:FN15 FX4:FX15 Y4:Y15 AI4:AI15 AS4:AS15 BC4:BC15 BM4:BM15 BW4:BW15 CG4:CG15 CQ4:CQ15 DA4:DA15 DK4:DK15 DU4:DU15 EE4:EE15 EO4:EO15 EY4:EY15 FI4:FI15 FS4:FS15" xr:uid="{8D41CCBE-FAFB-3447-A692-6A100015B271}">
      <formula1>"1,2,3,4"</formula1>
    </dataValidation>
    <dataValidation type="list" errorStyle="warning" allowBlank="1" showInputMessage="1" showErrorMessage="1" sqref="K4:K15 P4:P15 U4:U15 AE4:AE15 AO4:AO15 AY4:AY15 BI4:BI15 BS4:BS15 CC4:CC15 CM4:CM15 CW4:CW15 DG4:DG15 DQ4:DQ15 EA4:EA15 EK4:EK15 EU4:EU15 FE4:FE15 FO4:FO15 FY4:FY15 Z4:Z15 AJ4:AJ15 AT4:AT15 BD4:BD15 BN4:BN15 BX4:BX15 CH4:CH15 CR4:CR15 DB4:DB15 DL4:DL15 DV4:DV15 EF4:EF15 EP4:EP15 EZ4:EZ15 FJ4:FJ15 FT4:FT15 K18:K40 U18:U40 AE18:AE40 AO18:AO40 AY18:AY40 BI18:BI40 BS18:BS40 CC18:CC40 CM18:CM40 CW18:CW40 DG18:DG40 DQ18:DQ40 EA18:EA40 EK18:EK40 EU18:EU40 FE18:FE40 FO18:FO40 FY18:FY40 Z18:Z40 AJ18:AJ40 AT18:AT40 BD18:BD40 BN18:BN40 BX18:BX40 CH18:CH40 CR18:CR40 DB18:DB40 DL18:DL40 DV18:DV40 EF18:EF40 EP18:EP40 EZ18:EZ40 FJ18:FJ40 FT18:FT40 N35 P18:P40" xr:uid="{59A0F7D3-8989-CD40-AC24-0D73E615DDD6}">
      <formula1>"-1,0,1"</formula1>
    </dataValidation>
    <dataValidation type="list" errorStyle="warning" allowBlank="1" showInputMessage="1" showErrorMessage="1" sqref="L4:L15 Q4:Q15 V4:V15 AF4:AF15 AP4:AP15 AZ4:AZ15 BJ4:BJ15 BT4:BT15 CD4:CD15 CN4:CN15 CX4:CX15 DH4:DH15 DR4:DR15 EB4:EB15 EL4:EL15 EV4:EV15 FF4:FF15 FP4:FP15 FZ4:FZ15 AA4:AA15 AK4:AK15 AU4:AU15 BE4:BE15 BO4:BO15 BY4:BY15 CI4:CI15 CS4:CS15 DC4:DC15 DM4:DM15 DW4:DW15 EG4:EG15 EQ4:EQ15 FA4:FA15 FK4:FK15 FU4:FU15 L18:L40 Q18:Q40 V18:V40 AF18:AF40 AP18:AP40 AZ18:AZ40 BJ18:BJ40 BT18:BT40 CD18:CD40 CN18:CN40 CX18:CX40 DH18:DH40 DR18:DR40 EB18:EB40 EL18:EL40 EV18:EV40 FF18:FF40 FP18:FP40 FZ18:FZ40 AA18:AA40 AK18:AK40 AU18:AU40 BE18:BE40 BO18:BO40 BY18:BY40 CI18:CI40 CS18:CS40 DC18:DC40 DM18:DM40 DW18:DW40 EG18:EG40 EQ18:EQ40 FA18:FA40 FK18:FK40 FU18:FU40" xr:uid="{58AC1DA2-5EFE-8342-BC2A-760F5E6CA3D5}">
      <formula1>"0,1,2,3"</formula1>
    </dataValidation>
    <dataValidation type="list" errorStyle="warning" allowBlank="1" showInputMessage="1" showErrorMessage="1" sqref="J18:J40 O18:O40 T18:T40 AD18:AD40 AN18:AN40 AX18:AX40 BH18:BH40 BR18:BR40 CB18:CB40 CL18:CL40 CV18:CV40 DF18:DF40 DP18:DP40 DZ18:DZ40 EJ18:EJ40 ET18:ET40 FD18:FD40 FN18:FN40 FX18:FX40 Y18:Y40 AI18:AI40 AS18:AS40 BC18:BC40 BM18:BM40 BW18:BW40 CG18:CG40 CQ18:CQ40 DA18:DA40 DK18:DK40 DU18:DU40 EE18:EE40 EO18:EO40 EY18:EY40 FI18:FI40 FS18:FS40" xr:uid="{E3CD1A59-1180-0F40-9AC5-8B95C41DFEFD}">
      <formula1>"1,2,3,4"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0B15-231D-BC4D-89BE-E595DE2FB611}">
  <sheetPr>
    <tabColor rgb="FFFFFF00"/>
  </sheetPr>
  <dimension ref="A1:CE49"/>
  <sheetViews>
    <sheetView zoomScale="110" zoomScaleNormal="110" workbookViewId="0">
      <pane xSplit="7" ySplit="2" topLeftCell="H14" activePane="bottomRight" state="frozen"/>
      <selection pane="topRight" activeCell="F1" sqref="F1"/>
      <selection pane="bottomLeft" activeCell="A3" sqref="A3"/>
      <selection pane="bottomRight" activeCell="J16" sqref="J16"/>
    </sheetView>
  </sheetViews>
  <sheetFormatPr defaultColWidth="11.28515625" defaultRowHeight="15"/>
  <cols>
    <col min="1" max="1" width="15.85546875" style="1" customWidth="1"/>
    <col min="2" max="2" width="23.85546875" style="25" customWidth="1"/>
    <col min="3" max="3" width="24" style="28" customWidth="1"/>
    <col min="4" max="7" width="25.85546875" style="25" customWidth="1"/>
    <col min="8" max="82" width="14.85546875" style="1" customWidth="1"/>
    <col min="83" max="16384" width="11.28515625" style="1"/>
  </cols>
  <sheetData>
    <row r="1" spans="1:83" s="27" customFormat="1" ht="18.95" customHeight="1">
      <c r="B1" s="26"/>
      <c r="D1" s="26"/>
      <c r="E1" s="26"/>
      <c r="F1" s="26"/>
      <c r="G1" s="26"/>
      <c r="H1" s="199" t="str">
        <f>CONCATENATE(Species!$A37, " ", Species!$D37)</f>
        <v xml:space="preserve">36 </v>
      </c>
      <c r="I1" s="200"/>
      <c r="J1" s="200"/>
      <c r="K1" s="200"/>
      <c r="L1" s="201"/>
      <c r="M1" s="202" t="str">
        <f>CONCATENATE(Species!A38, " ", Species!D38)</f>
        <v xml:space="preserve">37 </v>
      </c>
      <c r="N1" s="203"/>
      <c r="O1" s="203"/>
      <c r="P1" s="203"/>
      <c r="Q1" s="204"/>
      <c r="R1" s="199" t="str">
        <f>CONCATENATE(Species!$A39, " ", Species!$D39)</f>
        <v xml:space="preserve">38 </v>
      </c>
      <c r="S1" s="200"/>
      <c r="T1" s="200"/>
      <c r="U1" s="200"/>
      <c r="V1" s="201"/>
      <c r="W1" s="202" t="str">
        <f>CONCATENATE(Species!$A40, " ", Species!$B40)</f>
        <v xml:space="preserve">39 </v>
      </c>
      <c r="X1" s="203"/>
      <c r="Y1" s="203"/>
      <c r="Z1" s="203"/>
      <c r="AA1" s="204"/>
      <c r="AB1" s="199" t="str">
        <f>CONCATENATE(Species!$A41, " ", Species!$B41)</f>
        <v xml:space="preserve">40 </v>
      </c>
      <c r="AC1" s="200"/>
      <c r="AD1" s="200"/>
      <c r="AE1" s="200"/>
      <c r="AF1" s="201"/>
      <c r="AG1" s="202" t="str">
        <f>CONCATENATE(Species!$A42, " ", Species!$B42)</f>
        <v xml:space="preserve">41 </v>
      </c>
      <c r="AH1" s="203"/>
      <c r="AI1" s="203"/>
      <c r="AJ1" s="203"/>
      <c r="AK1" s="204"/>
      <c r="AL1" s="199" t="str">
        <f>CONCATENATE(Species!$A43, " ", Species!$B43)</f>
        <v xml:space="preserve">42 </v>
      </c>
      <c r="AM1" s="200"/>
      <c r="AN1" s="200"/>
      <c r="AO1" s="200"/>
      <c r="AP1" s="201"/>
      <c r="AQ1" s="202" t="str">
        <f>CONCATENATE(Species!$A44, " ", Species!$B44)</f>
        <v xml:space="preserve">43 </v>
      </c>
      <c r="AR1" s="203"/>
      <c r="AS1" s="203"/>
      <c r="AT1" s="203"/>
      <c r="AU1" s="204"/>
      <c r="AV1" s="199" t="str">
        <f>CONCATENATE(Species!$A45, " ", Species!$B45)</f>
        <v xml:space="preserve">44 </v>
      </c>
      <c r="AW1" s="200"/>
      <c r="AX1" s="200"/>
      <c r="AY1" s="200"/>
      <c r="AZ1" s="201"/>
      <c r="BA1" s="202" t="str">
        <f>CONCATENATE(Species!$A46, " ", Species!$B46)</f>
        <v xml:space="preserve">45 </v>
      </c>
      <c r="BB1" s="203"/>
      <c r="BC1" s="203"/>
      <c r="BD1" s="203"/>
      <c r="BE1" s="204"/>
      <c r="BF1" s="199" t="str">
        <f>CONCATENATE(Species!$A47, " ", Species!$B47)</f>
        <v xml:space="preserve">46 </v>
      </c>
      <c r="BG1" s="200"/>
      <c r="BH1" s="200"/>
      <c r="BI1" s="200"/>
      <c r="BJ1" s="201"/>
      <c r="BK1" s="202" t="str">
        <f>CONCATENATE(Species!$A48, " ", Species!$B48)</f>
        <v xml:space="preserve">47 </v>
      </c>
      <c r="BL1" s="203"/>
      <c r="BM1" s="203"/>
      <c r="BN1" s="203"/>
      <c r="BO1" s="204"/>
      <c r="BP1" s="199" t="str">
        <f>CONCATENATE(Species!$A49, " ", Species!$B49)</f>
        <v xml:space="preserve">48 </v>
      </c>
      <c r="BQ1" s="200"/>
      <c r="BR1" s="200"/>
      <c r="BS1" s="200"/>
      <c r="BT1" s="201"/>
      <c r="BU1" s="202" t="str">
        <f>CONCATENATE(Species!$A50, " ", Species!$B50)</f>
        <v xml:space="preserve">49 </v>
      </c>
      <c r="BV1" s="203"/>
      <c r="BW1" s="203"/>
      <c r="BX1" s="203"/>
      <c r="BY1" s="204"/>
      <c r="BZ1" s="199" t="str">
        <f>CONCATENATE(Species!$A51, " ", Species!$B51)</f>
        <v xml:space="preserve">50 </v>
      </c>
      <c r="CA1" s="200"/>
      <c r="CB1" s="200"/>
      <c r="CC1" s="200"/>
      <c r="CD1" s="201"/>
      <c r="CE1" s="169"/>
    </row>
    <row r="2" spans="1:83" s="27" customFormat="1" ht="34.5" customHeight="1">
      <c r="B2" s="26"/>
      <c r="D2" s="26"/>
      <c r="E2" s="26"/>
      <c r="F2" s="26"/>
      <c r="G2" s="26"/>
      <c r="H2" s="199">
        <f>Species!$C37</f>
        <v>0</v>
      </c>
      <c r="I2" s="200"/>
      <c r="J2" s="200"/>
      <c r="K2" s="200"/>
      <c r="L2" s="201"/>
      <c r="M2" s="202">
        <f>Species!C38</f>
        <v>0</v>
      </c>
      <c r="N2" s="203"/>
      <c r="O2" s="203"/>
      <c r="P2" s="203"/>
      <c r="Q2" s="204"/>
      <c r="R2" s="199">
        <f>Species!$C39</f>
        <v>0</v>
      </c>
      <c r="S2" s="200"/>
      <c r="T2" s="200"/>
      <c r="U2" s="200"/>
      <c r="V2" s="201"/>
      <c r="W2" s="202">
        <f>Species!$C40</f>
        <v>0</v>
      </c>
      <c r="X2" s="203"/>
      <c r="Y2" s="203"/>
      <c r="Z2" s="203"/>
      <c r="AA2" s="204"/>
      <c r="AB2" s="199">
        <f>Species!$C41</f>
        <v>0</v>
      </c>
      <c r="AC2" s="200"/>
      <c r="AD2" s="200"/>
      <c r="AE2" s="200"/>
      <c r="AF2" s="201"/>
      <c r="AG2" s="202">
        <f>Species!$C42</f>
        <v>0</v>
      </c>
      <c r="AH2" s="203"/>
      <c r="AI2" s="203"/>
      <c r="AJ2" s="203"/>
      <c r="AK2" s="204"/>
      <c r="AL2" s="199">
        <f>Species!$C43</f>
        <v>0</v>
      </c>
      <c r="AM2" s="200"/>
      <c r="AN2" s="200"/>
      <c r="AO2" s="200"/>
      <c r="AP2" s="201"/>
      <c r="AQ2" s="202">
        <f>Species!$C44</f>
        <v>0</v>
      </c>
      <c r="AR2" s="203"/>
      <c r="AS2" s="203"/>
      <c r="AT2" s="203"/>
      <c r="AU2" s="204"/>
      <c r="AV2" s="199">
        <f>Species!$C45</f>
        <v>0</v>
      </c>
      <c r="AW2" s="200"/>
      <c r="AX2" s="200"/>
      <c r="AY2" s="200"/>
      <c r="AZ2" s="201"/>
      <c r="BA2" s="202">
        <f>Species!$C46</f>
        <v>0</v>
      </c>
      <c r="BB2" s="203"/>
      <c r="BC2" s="203"/>
      <c r="BD2" s="203"/>
      <c r="BE2" s="204"/>
      <c r="BF2" s="199">
        <f>Species!$C47</f>
        <v>0</v>
      </c>
      <c r="BG2" s="200"/>
      <c r="BH2" s="200"/>
      <c r="BI2" s="200"/>
      <c r="BJ2" s="201"/>
      <c r="BK2" s="202">
        <f>Species!$C48</f>
        <v>0</v>
      </c>
      <c r="BL2" s="203"/>
      <c r="BM2" s="203"/>
      <c r="BN2" s="203"/>
      <c r="BO2" s="204"/>
      <c r="BP2" s="199">
        <f>Species!$C49</f>
        <v>0</v>
      </c>
      <c r="BQ2" s="200"/>
      <c r="BR2" s="200"/>
      <c r="BS2" s="200"/>
      <c r="BT2" s="201"/>
      <c r="BU2" s="202">
        <f>Species!$C50</f>
        <v>0</v>
      </c>
      <c r="BV2" s="203"/>
      <c r="BW2" s="203"/>
      <c r="BX2" s="203"/>
      <c r="BY2" s="204"/>
      <c r="BZ2" s="199">
        <f>Species!$C51</f>
        <v>0</v>
      </c>
      <c r="CA2" s="200"/>
      <c r="CB2" s="200"/>
      <c r="CC2" s="200"/>
      <c r="CD2" s="201"/>
      <c r="CE2" s="169"/>
    </row>
    <row r="3" spans="1:83" s="77" customFormat="1" ht="69.95" customHeight="1">
      <c r="A3" s="183" t="s">
        <v>464</v>
      </c>
      <c r="B3" s="76" t="s">
        <v>24</v>
      </c>
      <c r="C3" s="77" t="s">
        <v>16</v>
      </c>
      <c r="D3" s="35" t="s">
        <v>37</v>
      </c>
      <c r="E3" s="35" t="s">
        <v>9</v>
      </c>
      <c r="F3" s="35" t="s">
        <v>10</v>
      </c>
      <c r="G3" s="35" t="s">
        <v>11</v>
      </c>
      <c r="H3" s="35" t="s">
        <v>3</v>
      </c>
      <c r="I3" s="35" t="s">
        <v>4</v>
      </c>
      <c r="J3" s="35" t="s">
        <v>0</v>
      </c>
      <c r="K3" s="35" t="s">
        <v>122</v>
      </c>
      <c r="L3" s="35" t="s">
        <v>1</v>
      </c>
      <c r="M3" s="35" t="s">
        <v>3</v>
      </c>
      <c r="N3" s="35" t="s">
        <v>4</v>
      </c>
      <c r="O3" s="35" t="s">
        <v>0</v>
      </c>
      <c r="P3" s="35" t="s">
        <v>122</v>
      </c>
      <c r="Q3" s="35" t="s">
        <v>1</v>
      </c>
      <c r="R3" s="35" t="s">
        <v>3</v>
      </c>
      <c r="S3" s="35" t="s">
        <v>4</v>
      </c>
      <c r="T3" s="35" t="s">
        <v>0</v>
      </c>
      <c r="U3" s="35" t="s">
        <v>122</v>
      </c>
      <c r="V3" s="35" t="s">
        <v>1</v>
      </c>
      <c r="W3" s="35" t="s">
        <v>3</v>
      </c>
      <c r="X3" s="35" t="s">
        <v>4</v>
      </c>
      <c r="Y3" s="35" t="s">
        <v>0</v>
      </c>
      <c r="Z3" s="35" t="s">
        <v>122</v>
      </c>
      <c r="AA3" s="35" t="s">
        <v>1</v>
      </c>
      <c r="AB3" s="35" t="s">
        <v>3</v>
      </c>
      <c r="AC3" s="35" t="s">
        <v>4</v>
      </c>
      <c r="AD3" s="35" t="s">
        <v>0</v>
      </c>
      <c r="AE3" s="35" t="s">
        <v>122</v>
      </c>
      <c r="AF3" s="35" t="s">
        <v>1</v>
      </c>
      <c r="AG3" s="35" t="s">
        <v>3</v>
      </c>
      <c r="AH3" s="35" t="s">
        <v>4</v>
      </c>
      <c r="AI3" s="35" t="s">
        <v>0</v>
      </c>
      <c r="AJ3" s="35" t="s">
        <v>122</v>
      </c>
      <c r="AK3" s="35" t="s">
        <v>1</v>
      </c>
      <c r="AL3" s="35" t="s">
        <v>3</v>
      </c>
      <c r="AM3" s="35" t="s">
        <v>4</v>
      </c>
      <c r="AN3" s="35" t="s">
        <v>0</v>
      </c>
      <c r="AO3" s="35" t="s">
        <v>122</v>
      </c>
      <c r="AP3" s="35" t="s">
        <v>1</v>
      </c>
      <c r="AQ3" s="35" t="s">
        <v>3</v>
      </c>
      <c r="AR3" s="35" t="s">
        <v>4</v>
      </c>
      <c r="AS3" s="35" t="s">
        <v>0</v>
      </c>
      <c r="AT3" s="35" t="s">
        <v>122</v>
      </c>
      <c r="AU3" s="35" t="s">
        <v>1</v>
      </c>
      <c r="AV3" s="35" t="s">
        <v>3</v>
      </c>
      <c r="AW3" s="35" t="s">
        <v>4</v>
      </c>
      <c r="AX3" s="35" t="s">
        <v>0</v>
      </c>
      <c r="AY3" s="35" t="s">
        <v>122</v>
      </c>
      <c r="AZ3" s="35" t="s">
        <v>1</v>
      </c>
      <c r="BA3" s="35" t="s">
        <v>3</v>
      </c>
      <c r="BB3" s="35" t="s">
        <v>4</v>
      </c>
      <c r="BC3" s="35" t="s">
        <v>0</v>
      </c>
      <c r="BD3" s="35" t="s">
        <v>122</v>
      </c>
      <c r="BE3" s="35" t="s">
        <v>1</v>
      </c>
      <c r="BF3" s="35" t="s">
        <v>3</v>
      </c>
      <c r="BG3" s="35" t="s">
        <v>4</v>
      </c>
      <c r="BH3" s="35" t="s">
        <v>0</v>
      </c>
      <c r="BI3" s="35" t="s">
        <v>122</v>
      </c>
      <c r="BJ3" s="35" t="s">
        <v>1</v>
      </c>
      <c r="BK3" s="35" t="s">
        <v>3</v>
      </c>
      <c r="BL3" s="35" t="s">
        <v>4</v>
      </c>
      <c r="BM3" s="35" t="s">
        <v>0</v>
      </c>
      <c r="BN3" s="35" t="s">
        <v>122</v>
      </c>
      <c r="BO3" s="35" t="s">
        <v>1</v>
      </c>
      <c r="BP3" s="35" t="s">
        <v>3</v>
      </c>
      <c r="BQ3" s="35" t="s">
        <v>4</v>
      </c>
      <c r="BR3" s="35" t="s">
        <v>0</v>
      </c>
      <c r="BS3" s="35" t="s">
        <v>122</v>
      </c>
      <c r="BT3" s="35" t="s">
        <v>1</v>
      </c>
      <c r="BU3" s="35" t="s">
        <v>3</v>
      </c>
      <c r="BV3" s="35" t="s">
        <v>4</v>
      </c>
      <c r="BW3" s="35" t="s">
        <v>0</v>
      </c>
      <c r="BX3" s="35" t="s">
        <v>122</v>
      </c>
      <c r="BY3" s="35" t="s">
        <v>1</v>
      </c>
      <c r="BZ3" s="35" t="s">
        <v>3</v>
      </c>
      <c r="CA3" s="35" t="s">
        <v>4</v>
      </c>
      <c r="CB3" s="35" t="s">
        <v>0</v>
      </c>
      <c r="CC3" s="35" t="s">
        <v>122</v>
      </c>
      <c r="CD3" s="35" t="s">
        <v>1</v>
      </c>
    </row>
    <row r="4" spans="1:83" ht="99.95" customHeight="1">
      <c r="A4" s="184" t="s">
        <v>465</v>
      </c>
      <c r="B4" s="20" t="s">
        <v>25</v>
      </c>
      <c r="C4" s="22"/>
      <c r="D4" s="23" t="s">
        <v>41</v>
      </c>
      <c r="E4" s="23" t="s">
        <v>40</v>
      </c>
      <c r="F4" s="23" t="s">
        <v>42</v>
      </c>
      <c r="G4" s="23" t="s">
        <v>39</v>
      </c>
      <c r="H4" s="19"/>
      <c r="I4" s="19"/>
      <c r="J4" s="19"/>
      <c r="K4" s="6"/>
      <c r="L4" s="19"/>
      <c r="M4" s="23"/>
      <c r="N4" s="23"/>
      <c r="O4" s="23"/>
      <c r="P4" s="24"/>
      <c r="Q4" s="23"/>
      <c r="R4" s="19"/>
      <c r="S4" s="19"/>
      <c r="T4" s="19"/>
      <c r="U4" s="6"/>
      <c r="V4" s="19"/>
      <c r="W4" s="23"/>
      <c r="X4" s="23"/>
      <c r="Y4" s="23"/>
      <c r="Z4" s="24"/>
      <c r="AA4" s="23"/>
      <c r="AB4" s="19"/>
      <c r="AC4" s="19"/>
      <c r="AD4" s="19"/>
      <c r="AE4" s="6"/>
      <c r="AF4" s="19"/>
      <c r="AG4" s="23"/>
      <c r="AH4" s="23"/>
      <c r="AI4" s="23"/>
      <c r="AJ4" s="24"/>
      <c r="AK4" s="23"/>
      <c r="AL4" s="19"/>
      <c r="AM4" s="19"/>
      <c r="AN4" s="19"/>
      <c r="AO4" s="6"/>
      <c r="AP4" s="19"/>
      <c r="AQ4" s="23"/>
      <c r="AR4" s="23"/>
      <c r="AS4" s="23"/>
      <c r="AT4" s="24"/>
      <c r="AU4" s="23"/>
      <c r="AV4" s="19"/>
      <c r="AW4" s="19"/>
      <c r="AX4" s="19"/>
      <c r="AY4" s="6"/>
      <c r="AZ4" s="19"/>
      <c r="BA4" s="23"/>
      <c r="BB4" s="23"/>
      <c r="BC4" s="23"/>
      <c r="BD4" s="24"/>
      <c r="BE4" s="23"/>
      <c r="BF4" s="19"/>
      <c r="BG4" s="19"/>
      <c r="BH4" s="19"/>
      <c r="BI4" s="6"/>
      <c r="BJ4" s="19"/>
      <c r="BK4" s="23"/>
      <c r="BL4" s="23"/>
      <c r="BM4" s="23"/>
      <c r="BN4" s="24"/>
      <c r="BO4" s="23"/>
      <c r="BP4" s="19"/>
      <c r="BQ4" s="19"/>
      <c r="BR4" s="19"/>
      <c r="BS4" s="6"/>
      <c r="BT4" s="19"/>
      <c r="BU4" s="23"/>
      <c r="BV4" s="23"/>
      <c r="BW4" s="23"/>
      <c r="BX4" s="24"/>
      <c r="BY4" s="23"/>
      <c r="BZ4" s="19"/>
      <c r="CA4" s="19"/>
      <c r="CB4" s="19"/>
      <c r="CC4" s="6"/>
      <c r="CD4" s="19"/>
    </row>
    <row r="5" spans="1:83" ht="99.95" customHeight="1">
      <c r="A5" s="184" t="s">
        <v>466</v>
      </c>
      <c r="B5" s="20" t="s">
        <v>28</v>
      </c>
      <c r="C5" s="22" t="s">
        <v>442</v>
      </c>
      <c r="D5" s="23" t="s">
        <v>51</v>
      </c>
      <c r="E5" s="23" t="s">
        <v>52</v>
      </c>
      <c r="F5" s="23" t="s">
        <v>53</v>
      </c>
      <c r="G5" s="23" t="s">
        <v>54</v>
      </c>
      <c r="H5" s="19"/>
      <c r="I5" s="19"/>
      <c r="J5" s="19"/>
      <c r="K5" s="6"/>
      <c r="L5" s="19"/>
      <c r="M5" s="23"/>
      <c r="N5" s="23"/>
      <c r="O5" s="23"/>
      <c r="P5" s="24"/>
      <c r="Q5" s="23"/>
      <c r="R5" s="19"/>
      <c r="S5" s="19"/>
      <c r="T5" s="19"/>
      <c r="U5" s="6"/>
      <c r="V5" s="19"/>
      <c r="W5" s="23"/>
      <c r="X5" s="23"/>
      <c r="Y5" s="23"/>
      <c r="Z5" s="24"/>
      <c r="AA5" s="23"/>
      <c r="AB5" s="19"/>
      <c r="AC5" s="19"/>
      <c r="AD5" s="19"/>
      <c r="AE5" s="6"/>
      <c r="AF5" s="19"/>
      <c r="AG5" s="23"/>
      <c r="AH5" s="23"/>
      <c r="AI5" s="23"/>
      <c r="AJ5" s="24"/>
      <c r="AK5" s="23"/>
      <c r="AL5" s="19"/>
      <c r="AM5" s="19"/>
      <c r="AN5" s="19"/>
      <c r="AO5" s="6"/>
      <c r="AP5" s="19"/>
      <c r="AQ5" s="23"/>
      <c r="AR5" s="23"/>
      <c r="AS5" s="23"/>
      <c r="AT5" s="24"/>
      <c r="AU5" s="23"/>
      <c r="AV5" s="19"/>
      <c r="AW5" s="19"/>
      <c r="AX5" s="19"/>
      <c r="AY5" s="6"/>
      <c r="AZ5" s="19"/>
      <c r="BA5" s="23"/>
      <c r="BB5" s="23"/>
      <c r="BC5" s="23"/>
      <c r="BD5" s="24"/>
      <c r="BE5" s="23"/>
      <c r="BF5" s="19"/>
      <c r="BG5" s="19"/>
      <c r="BH5" s="19"/>
      <c r="BI5" s="6"/>
      <c r="BJ5" s="19"/>
      <c r="BK5" s="23"/>
      <c r="BL5" s="23"/>
      <c r="BM5" s="23"/>
      <c r="BN5" s="24"/>
      <c r="BO5" s="23"/>
      <c r="BP5" s="19"/>
      <c r="BQ5" s="19"/>
      <c r="BR5" s="19"/>
      <c r="BS5" s="6"/>
      <c r="BT5" s="19"/>
      <c r="BU5" s="23"/>
      <c r="BV5" s="23"/>
      <c r="BW5" s="23"/>
      <c r="BX5" s="24"/>
      <c r="BY5" s="23"/>
      <c r="BZ5" s="19"/>
      <c r="CA5" s="19"/>
      <c r="CB5" s="19"/>
      <c r="CC5" s="6"/>
      <c r="CD5" s="19"/>
    </row>
    <row r="6" spans="1:83" ht="99.95" customHeight="1">
      <c r="A6" s="184" t="s">
        <v>466</v>
      </c>
      <c r="B6" s="20" t="s">
        <v>27</v>
      </c>
      <c r="C6" s="22"/>
      <c r="D6" s="23" t="s">
        <v>47</v>
      </c>
      <c r="E6" s="23" t="s">
        <v>48</v>
      </c>
      <c r="F6" s="23" t="s">
        <v>49</v>
      </c>
      <c r="G6" s="23" t="s">
        <v>50</v>
      </c>
      <c r="H6" s="19"/>
      <c r="I6" s="19"/>
      <c r="J6" s="19"/>
      <c r="K6" s="6"/>
      <c r="L6" s="19"/>
      <c r="M6" s="23"/>
      <c r="N6" s="23"/>
      <c r="O6" s="23"/>
      <c r="P6" s="24"/>
      <c r="Q6" s="23"/>
      <c r="R6" s="19"/>
      <c r="S6" s="19"/>
      <c r="T6" s="19"/>
      <c r="U6" s="6"/>
      <c r="V6" s="19"/>
      <c r="W6" s="23"/>
      <c r="X6" s="23"/>
      <c r="Y6" s="23"/>
      <c r="Z6" s="24"/>
      <c r="AA6" s="23"/>
      <c r="AB6" s="19"/>
      <c r="AC6" s="19"/>
      <c r="AD6" s="19"/>
      <c r="AE6" s="6"/>
      <c r="AF6" s="19"/>
      <c r="AG6" s="23"/>
      <c r="AH6" s="23"/>
      <c r="AI6" s="23"/>
      <c r="AJ6" s="24"/>
      <c r="AK6" s="23"/>
      <c r="AL6" s="19"/>
      <c r="AM6" s="19"/>
      <c r="AN6" s="19"/>
      <c r="AO6" s="6"/>
      <c r="AP6" s="19"/>
      <c r="AQ6" s="23"/>
      <c r="AR6" s="23"/>
      <c r="AS6" s="23"/>
      <c r="AT6" s="24"/>
      <c r="AU6" s="23"/>
      <c r="AV6" s="19"/>
      <c r="AW6" s="19"/>
      <c r="AX6" s="19"/>
      <c r="AY6" s="6"/>
      <c r="AZ6" s="19"/>
      <c r="BA6" s="23"/>
      <c r="BB6" s="23"/>
      <c r="BC6" s="23"/>
      <c r="BD6" s="24"/>
      <c r="BE6" s="23"/>
      <c r="BF6" s="19"/>
      <c r="BG6" s="19"/>
      <c r="BH6" s="19"/>
      <c r="BI6" s="6"/>
      <c r="BJ6" s="19"/>
      <c r="BK6" s="23"/>
      <c r="BL6" s="23"/>
      <c r="BM6" s="23"/>
      <c r="BN6" s="24"/>
      <c r="BO6" s="23"/>
      <c r="BP6" s="19"/>
      <c r="BQ6" s="19"/>
      <c r="BR6" s="19"/>
      <c r="BS6" s="6"/>
      <c r="BT6" s="19"/>
      <c r="BU6" s="23"/>
      <c r="BV6" s="23"/>
      <c r="BW6" s="23"/>
      <c r="BX6" s="24"/>
      <c r="BY6" s="23"/>
      <c r="BZ6" s="19"/>
      <c r="CA6" s="19"/>
      <c r="CB6" s="19"/>
      <c r="CC6" s="6"/>
      <c r="CD6" s="19"/>
    </row>
    <row r="7" spans="1:83" ht="99.95" customHeight="1">
      <c r="A7" s="184" t="s">
        <v>467</v>
      </c>
      <c r="B7" s="20" t="s">
        <v>26</v>
      </c>
      <c r="C7" s="22"/>
      <c r="D7" s="23" t="s">
        <v>46</v>
      </c>
      <c r="E7" s="23" t="s">
        <v>45</v>
      </c>
      <c r="F7" s="23" t="s">
        <v>44</v>
      </c>
      <c r="G7" s="23" t="s">
        <v>43</v>
      </c>
      <c r="H7" s="19"/>
      <c r="I7" s="19"/>
      <c r="J7" s="19"/>
      <c r="K7" s="6"/>
      <c r="L7" s="19"/>
      <c r="M7" s="23"/>
      <c r="N7" s="23"/>
      <c r="O7" s="23"/>
      <c r="P7" s="24"/>
      <c r="Q7" s="23"/>
      <c r="R7" s="19"/>
      <c r="S7" s="19"/>
      <c r="T7" s="19"/>
      <c r="U7" s="6"/>
      <c r="V7" s="19"/>
      <c r="W7" s="23"/>
      <c r="X7" s="23"/>
      <c r="Y7" s="23"/>
      <c r="Z7" s="24"/>
      <c r="AA7" s="23"/>
      <c r="AB7" s="19"/>
      <c r="AC7" s="19"/>
      <c r="AD7" s="19"/>
      <c r="AE7" s="6"/>
      <c r="AF7" s="19"/>
      <c r="AG7" s="23"/>
      <c r="AH7" s="23"/>
      <c r="AI7" s="23"/>
      <c r="AJ7" s="24"/>
      <c r="AK7" s="23"/>
      <c r="AL7" s="19"/>
      <c r="AM7" s="19"/>
      <c r="AN7" s="19"/>
      <c r="AO7" s="6"/>
      <c r="AP7" s="19"/>
      <c r="AQ7" s="23"/>
      <c r="AR7" s="23"/>
      <c r="AS7" s="23"/>
      <c r="AT7" s="24"/>
      <c r="AU7" s="23"/>
      <c r="AV7" s="19"/>
      <c r="AW7" s="19"/>
      <c r="AX7" s="19"/>
      <c r="AY7" s="6"/>
      <c r="AZ7" s="19"/>
      <c r="BA7" s="23"/>
      <c r="BB7" s="23"/>
      <c r="BC7" s="23"/>
      <c r="BD7" s="24"/>
      <c r="BE7" s="23"/>
      <c r="BF7" s="19"/>
      <c r="BG7" s="19"/>
      <c r="BH7" s="19"/>
      <c r="BI7" s="6"/>
      <c r="BJ7" s="19"/>
      <c r="BK7" s="23"/>
      <c r="BL7" s="23"/>
      <c r="BM7" s="23"/>
      <c r="BN7" s="24"/>
      <c r="BO7" s="23"/>
      <c r="BP7" s="19"/>
      <c r="BQ7" s="19"/>
      <c r="BR7" s="19"/>
      <c r="BS7" s="6"/>
      <c r="BT7" s="19"/>
      <c r="BU7" s="23"/>
      <c r="BV7" s="23"/>
      <c r="BW7" s="23"/>
      <c r="BX7" s="24"/>
      <c r="BY7" s="23"/>
      <c r="BZ7" s="19"/>
      <c r="CA7" s="19"/>
      <c r="CB7" s="19"/>
      <c r="CC7" s="6"/>
      <c r="CD7" s="19"/>
    </row>
    <row r="8" spans="1:83" ht="99.95" customHeight="1">
      <c r="A8" s="184" t="s">
        <v>468</v>
      </c>
      <c r="B8" s="20" t="s">
        <v>29</v>
      </c>
      <c r="C8" s="22" t="s">
        <v>64</v>
      </c>
      <c r="D8" s="23" t="s">
        <v>55</v>
      </c>
      <c r="E8" s="23" t="s">
        <v>56</v>
      </c>
      <c r="F8" s="23" t="s">
        <v>57</v>
      </c>
      <c r="G8" s="23" t="s">
        <v>58</v>
      </c>
      <c r="H8" s="19"/>
      <c r="I8" s="19"/>
      <c r="J8" s="19"/>
      <c r="K8" s="6"/>
      <c r="L8" s="19"/>
      <c r="M8" s="23"/>
      <c r="N8" s="23"/>
      <c r="O8" s="23"/>
      <c r="P8" s="24"/>
      <c r="Q8" s="23"/>
      <c r="R8" s="19"/>
      <c r="S8" s="19"/>
      <c r="T8" s="19"/>
      <c r="U8" s="6"/>
      <c r="V8" s="19"/>
      <c r="W8" s="23"/>
      <c r="X8" s="23"/>
      <c r="Y8" s="23"/>
      <c r="Z8" s="24"/>
      <c r="AA8" s="23"/>
      <c r="AB8" s="19"/>
      <c r="AC8" s="19"/>
      <c r="AD8" s="19"/>
      <c r="AE8" s="6"/>
      <c r="AF8" s="19"/>
      <c r="AG8" s="23"/>
      <c r="AH8" s="23"/>
      <c r="AI8" s="23"/>
      <c r="AJ8" s="24"/>
      <c r="AK8" s="23"/>
      <c r="AL8" s="19"/>
      <c r="AM8" s="19"/>
      <c r="AN8" s="19"/>
      <c r="AO8" s="6"/>
      <c r="AP8" s="19"/>
      <c r="AQ8" s="23"/>
      <c r="AR8" s="23"/>
      <c r="AS8" s="23"/>
      <c r="AT8" s="24"/>
      <c r="AU8" s="23"/>
      <c r="AV8" s="19"/>
      <c r="AW8" s="19"/>
      <c r="AX8" s="19"/>
      <c r="AY8" s="6"/>
      <c r="AZ8" s="19"/>
      <c r="BA8" s="23"/>
      <c r="BB8" s="23"/>
      <c r="BC8" s="23"/>
      <c r="BD8" s="24"/>
      <c r="BE8" s="23"/>
      <c r="BF8" s="19"/>
      <c r="BG8" s="19"/>
      <c r="BH8" s="19"/>
      <c r="BI8" s="6"/>
      <c r="BJ8" s="19"/>
      <c r="BK8" s="23"/>
      <c r="BL8" s="23"/>
      <c r="BM8" s="23"/>
      <c r="BN8" s="24"/>
      <c r="BO8" s="23"/>
      <c r="BP8" s="19"/>
      <c r="BQ8" s="19"/>
      <c r="BR8" s="19"/>
      <c r="BS8" s="6"/>
      <c r="BT8" s="19"/>
      <c r="BU8" s="23"/>
      <c r="BV8" s="23"/>
      <c r="BW8" s="23"/>
      <c r="BX8" s="24"/>
      <c r="BY8" s="23"/>
      <c r="BZ8" s="19"/>
      <c r="CA8" s="19"/>
      <c r="CB8" s="19"/>
      <c r="CC8" s="6"/>
      <c r="CD8" s="19"/>
    </row>
    <row r="9" spans="1:83" ht="99.95" customHeight="1">
      <c r="A9" s="184" t="s">
        <v>468</v>
      </c>
      <c r="B9" s="20" t="s">
        <v>30</v>
      </c>
      <c r="C9" s="22" t="s">
        <v>63</v>
      </c>
      <c r="D9" s="23" t="s">
        <v>62</v>
      </c>
      <c r="E9" s="23" t="s">
        <v>61</v>
      </c>
      <c r="F9" s="23" t="s">
        <v>60</v>
      </c>
      <c r="G9" s="23" t="s">
        <v>59</v>
      </c>
      <c r="H9" s="4"/>
      <c r="I9" s="4"/>
      <c r="J9" s="19"/>
      <c r="K9" s="6"/>
      <c r="L9" s="19"/>
      <c r="M9" s="3"/>
      <c r="N9" s="3"/>
      <c r="O9" s="23"/>
      <c r="P9" s="24"/>
      <c r="Q9" s="23"/>
      <c r="R9" s="4"/>
      <c r="S9" s="4"/>
      <c r="T9" s="19"/>
      <c r="U9" s="6"/>
      <c r="V9" s="19"/>
      <c r="W9" s="3"/>
      <c r="X9" s="3"/>
      <c r="Y9" s="23"/>
      <c r="Z9" s="24"/>
      <c r="AA9" s="23"/>
      <c r="AB9" s="4"/>
      <c r="AC9" s="4"/>
      <c r="AD9" s="19"/>
      <c r="AE9" s="6"/>
      <c r="AF9" s="19"/>
      <c r="AG9" s="3"/>
      <c r="AH9" s="3"/>
      <c r="AI9" s="23"/>
      <c r="AJ9" s="24"/>
      <c r="AK9" s="23"/>
      <c r="AL9" s="4"/>
      <c r="AM9" s="4"/>
      <c r="AN9" s="19"/>
      <c r="AO9" s="6"/>
      <c r="AP9" s="19"/>
      <c r="AQ9" s="3"/>
      <c r="AR9" s="3"/>
      <c r="AS9" s="23"/>
      <c r="AT9" s="24"/>
      <c r="AU9" s="23"/>
      <c r="AV9" s="4"/>
      <c r="AW9" s="4"/>
      <c r="AX9" s="19"/>
      <c r="AY9" s="6"/>
      <c r="AZ9" s="19"/>
      <c r="BA9" s="3"/>
      <c r="BB9" s="3"/>
      <c r="BC9" s="23"/>
      <c r="BD9" s="24"/>
      <c r="BE9" s="23"/>
      <c r="BF9" s="4"/>
      <c r="BG9" s="4"/>
      <c r="BH9" s="19"/>
      <c r="BI9" s="6"/>
      <c r="BJ9" s="19"/>
      <c r="BK9" s="3"/>
      <c r="BL9" s="3"/>
      <c r="BM9" s="23"/>
      <c r="BN9" s="24"/>
      <c r="BO9" s="23"/>
      <c r="BP9" s="4"/>
      <c r="BQ9" s="4"/>
      <c r="BR9" s="19"/>
      <c r="BS9" s="6"/>
      <c r="BT9" s="19"/>
      <c r="BU9" s="3"/>
      <c r="BV9" s="3"/>
      <c r="BW9" s="23"/>
      <c r="BX9" s="24"/>
      <c r="BY9" s="23"/>
      <c r="BZ9" s="4"/>
      <c r="CA9" s="4"/>
      <c r="CB9" s="19"/>
      <c r="CC9" s="6"/>
      <c r="CD9" s="19"/>
    </row>
    <row r="10" spans="1:83" ht="99.95" customHeight="1">
      <c r="A10" s="184" t="s">
        <v>468</v>
      </c>
      <c r="B10" s="20" t="s">
        <v>31</v>
      </c>
      <c r="C10" s="22"/>
      <c r="D10" s="23" t="s">
        <v>68</v>
      </c>
      <c r="E10" s="23" t="s">
        <v>67</v>
      </c>
      <c r="F10" s="23" t="s">
        <v>66</v>
      </c>
      <c r="G10" s="23" t="s">
        <v>65</v>
      </c>
      <c r="H10" s="19"/>
      <c r="I10" s="19"/>
      <c r="J10" s="19"/>
      <c r="K10" s="6"/>
      <c r="L10" s="19"/>
      <c r="M10" s="23"/>
      <c r="N10" s="23"/>
      <c r="O10" s="23"/>
      <c r="P10" s="24"/>
      <c r="Q10" s="23"/>
      <c r="R10" s="19"/>
      <c r="S10" s="19"/>
      <c r="T10" s="19"/>
      <c r="U10" s="6"/>
      <c r="V10" s="19"/>
      <c r="W10" s="23"/>
      <c r="X10" s="23"/>
      <c r="Y10" s="23"/>
      <c r="Z10" s="24"/>
      <c r="AA10" s="23"/>
      <c r="AB10" s="19"/>
      <c r="AC10" s="19"/>
      <c r="AD10" s="19"/>
      <c r="AE10" s="6"/>
      <c r="AF10" s="19"/>
      <c r="AG10" s="23"/>
      <c r="AH10" s="23"/>
      <c r="AI10" s="23"/>
      <c r="AJ10" s="24"/>
      <c r="AK10" s="23"/>
      <c r="AL10" s="19"/>
      <c r="AM10" s="19"/>
      <c r="AN10" s="19"/>
      <c r="AO10" s="6"/>
      <c r="AP10" s="19"/>
      <c r="AQ10" s="23"/>
      <c r="AR10" s="23"/>
      <c r="AS10" s="23"/>
      <c r="AT10" s="24"/>
      <c r="AU10" s="23"/>
      <c r="AV10" s="19"/>
      <c r="AW10" s="19"/>
      <c r="AX10" s="19"/>
      <c r="AY10" s="6"/>
      <c r="AZ10" s="19"/>
      <c r="BA10" s="23"/>
      <c r="BB10" s="23"/>
      <c r="BC10" s="23"/>
      <c r="BD10" s="24"/>
      <c r="BE10" s="23"/>
      <c r="BF10" s="19"/>
      <c r="BG10" s="19"/>
      <c r="BH10" s="19"/>
      <c r="BI10" s="6"/>
      <c r="BJ10" s="19"/>
      <c r="BK10" s="23"/>
      <c r="BL10" s="23"/>
      <c r="BM10" s="23"/>
      <c r="BN10" s="24"/>
      <c r="BO10" s="23"/>
      <c r="BP10" s="19"/>
      <c r="BQ10" s="19"/>
      <c r="BR10" s="19"/>
      <c r="BS10" s="6"/>
      <c r="BT10" s="19"/>
      <c r="BU10" s="23"/>
      <c r="BV10" s="23"/>
      <c r="BW10" s="23"/>
      <c r="BX10" s="24"/>
      <c r="BY10" s="23"/>
      <c r="BZ10" s="19"/>
      <c r="CA10" s="19"/>
      <c r="CB10" s="19"/>
      <c r="CC10" s="6"/>
      <c r="CD10" s="19"/>
    </row>
    <row r="11" spans="1:83" ht="99.95" customHeight="1">
      <c r="A11" s="184" t="s">
        <v>465</v>
      </c>
      <c r="B11" s="20" t="s">
        <v>32</v>
      </c>
      <c r="C11" s="22" t="s">
        <v>443</v>
      </c>
      <c r="D11" s="23" t="s">
        <v>72</v>
      </c>
      <c r="E11" s="23" t="s">
        <v>71</v>
      </c>
      <c r="F11" s="23" t="s">
        <v>70</v>
      </c>
      <c r="G11" s="23" t="s">
        <v>69</v>
      </c>
      <c r="H11" s="19"/>
      <c r="I11" s="19"/>
      <c r="J11" s="19"/>
      <c r="K11" s="6"/>
      <c r="L11" s="19"/>
      <c r="M11" s="23"/>
      <c r="N11" s="23"/>
      <c r="O11" s="23"/>
      <c r="P11" s="24"/>
      <c r="Q11" s="23"/>
      <c r="R11" s="19"/>
      <c r="S11" s="19"/>
      <c r="T11" s="19"/>
      <c r="U11" s="6"/>
      <c r="V11" s="19"/>
      <c r="W11" s="23"/>
      <c r="X11" s="23"/>
      <c r="Y11" s="23"/>
      <c r="Z11" s="24"/>
      <c r="AA11" s="23"/>
      <c r="AB11" s="19"/>
      <c r="AC11" s="19"/>
      <c r="AD11" s="19"/>
      <c r="AE11" s="6"/>
      <c r="AF11" s="19"/>
      <c r="AG11" s="23"/>
      <c r="AH11" s="23"/>
      <c r="AI11" s="23"/>
      <c r="AJ11" s="24"/>
      <c r="AK11" s="23"/>
      <c r="AL11" s="19"/>
      <c r="AM11" s="19"/>
      <c r="AN11" s="19"/>
      <c r="AO11" s="6"/>
      <c r="AP11" s="19"/>
      <c r="AQ11" s="23"/>
      <c r="AR11" s="23"/>
      <c r="AS11" s="23"/>
      <c r="AT11" s="24"/>
      <c r="AU11" s="23"/>
      <c r="AV11" s="19"/>
      <c r="AW11" s="19"/>
      <c r="AX11" s="19"/>
      <c r="AY11" s="6"/>
      <c r="AZ11" s="19"/>
      <c r="BA11" s="23"/>
      <c r="BB11" s="23"/>
      <c r="BC11" s="23"/>
      <c r="BD11" s="24"/>
      <c r="BE11" s="23"/>
      <c r="BF11" s="19"/>
      <c r="BG11" s="19"/>
      <c r="BH11" s="19"/>
      <c r="BI11" s="6"/>
      <c r="BJ11" s="19"/>
      <c r="BK11" s="23"/>
      <c r="BL11" s="23"/>
      <c r="BM11" s="23"/>
      <c r="BN11" s="24"/>
      <c r="BO11" s="23"/>
      <c r="BP11" s="19"/>
      <c r="BQ11" s="19"/>
      <c r="BR11" s="19"/>
      <c r="BS11" s="6"/>
      <c r="BT11" s="19"/>
      <c r="BU11" s="23"/>
      <c r="BV11" s="23"/>
      <c r="BW11" s="23"/>
      <c r="BX11" s="24"/>
      <c r="BY11" s="23"/>
      <c r="BZ11" s="19"/>
      <c r="CA11" s="19"/>
      <c r="CB11" s="19"/>
      <c r="CC11" s="6"/>
      <c r="CD11" s="19"/>
    </row>
    <row r="12" spans="1:83" ht="99.95" customHeight="1">
      <c r="A12" s="184" t="s">
        <v>465</v>
      </c>
      <c r="B12" s="20" t="s">
        <v>33</v>
      </c>
      <c r="C12" s="22" t="s">
        <v>73</v>
      </c>
      <c r="D12" s="23" t="s">
        <v>77</v>
      </c>
      <c r="E12" s="23" t="s">
        <v>76</v>
      </c>
      <c r="F12" s="23" t="s">
        <v>75</v>
      </c>
      <c r="G12" s="23" t="s">
        <v>74</v>
      </c>
      <c r="H12" s="19"/>
      <c r="I12" s="19"/>
      <c r="J12" s="19"/>
      <c r="K12" s="6"/>
      <c r="L12" s="19"/>
      <c r="M12" s="23"/>
      <c r="N12" s="23"/>
      <c r="O12" s="23"/>
      <c r="P12" s="24"/>
      <c r="Q12" s="23"/>
      <c r="R12" s="19"/>
      <c r="S12" s="19"/>
      <c r="T12" s="19"/>
      <c r="U12" s="6"/>
      <c r="V12" s="19"/>
      <c r="W12" s="23"/>
      <c r="X12" s="23"/>
      <c r="Y12" s="23"/>
      <c r="Z12" s="24"/>
      <c r="AA12" s="23"/>
      <c r="AB12" s="19"/>
      <c r="AC12" s="19"/>
      <c r="AD12" s="19"/>
      <c r="AE12" s="6"/>
      <c r="AF12" s="19"/>
      <c r="AG12" s="23"/>
      <c r="AH12" s="23"/>
      <c r="AI12" s="23"/>
      <c r="AJ12" s="24"/>
      <c r="AK12" s="23"/>
      <c r="AL12" s="19"/>
      <c r="AM12" s="19"/>
      <c r="AN12" s="19"/>
      <c r="AO12" s="6"/>
      <c r="AP12" s="19"/>
      <c r="AQ12" s="23"/>
      <c r="AR12" s="23"/>
      <c r="AS12" s="23"/>
      <c r="AT12" s="24"/>
      <c r="AU12" s="23"/>
      <c r="AV12" s="19"/>
      <c r="AW12" s="19"/>
      <c r="AX12" s="19"/>
      <c r="AY12" s="6"/>
      <c r="AZ12" s="19"/>
      <c r="BA12" s="23"/>
      <c r="BB12" s="23"/>
      <c r="BC12" s="23"/>
      <c r="BD12" s="24"/>
      <c r="BE12" s="23"/>
      <c r="BF12" s="19"/>
      <c r="BG12" s="19"/>
      <c r="BH12" s="19"/>
      <c r="BI12" s="6"/>
      <c r="BJ12" s="19"/>
      <c r="BK12" s="23"/>
      <c r="BL12" s="23"/>
      <c r="BM12" s="23"/>
      <c r="BN12" s="24"/>
      <c r="BO12" s="23"/>
      <c r="BP12" s="19"/>
      <c r="BQ12" s="19"/>
      <c r="BR12" s="19"/>
      <c r="BS12" s="6"/>
      <c r="BT12" s="19"/>
      <c r="BU12" s="23"/>
      <c r="BV12" s="23"/>
      <c r="BW12" s="23"/>
      <c r="BX12" s="24"/>
      <c r="BY12" s="23"/>
      <c r="BZ12" s="19"/>
      <c r="CA12" s="19"/>
      <c r="CB12" s="19"/>
      <c r="CC12" s="6"/>
      <c r="CD12" s="19"/>
    </row>
    <row r="13" spans="1:83" ht="99.95" customHeight="1">
      <c r="A13" s="184" t="s">
        <v>469</v>
      </c>
      <c r="B13" s="20" t="s">
        <v>34</v>
      </c>
      <c r="C13" s="22" t="s">
        <v>78</v>
      </c>
      <c r="D13" s="23" t="s">
        <v>82</v>
      </c>
      <c r="E13" s="23" t="s">
        <v>81</v>
      </c>
      <c r="F13" s="23" t="s">
        <v>80</v>
      </c>
      <c r="G13" s="23" t="s">
        <v>79</v>
      </c>
      <c r="H13" s="19"/>
      <c r="I13" s="19"/>
      <c r="J13" s="19"/>
      <c r="K13" s="6"/>
      <c r="L13" s="19"/>
      <c r="M13" s="23"/>
      <c r="N13" s="23"/>
      <c r="O13" s="23"/>
      <c r="P13" s="24"/>
      <c r="Q13" s="23"/>
      <c r="R13" s="19"/>
      <c r="S13" s="19"/>
      <c r="T13" s="19"/>
      <c r="U13" s="6"/>
      <c r="V13" s="19"/>
      <c r="W13" s="23"/>
      <c r="X13" s="23"/>
      <c r="Y13" s="23"/>
      <c r="Z13" s="24"/>
      <c r="AA13" s="23"/>
      <c r="AB13" s="19"/>
      <c r="AC13" s="19"/>
      <c r="AD13" s="19"/>
      <c r="AE13" s="6"/>
      <c r="AF13" s="19"/>
      <c r="AG13" s="23"/>
      <c r="AH13" s="23"/>
      <c r="AI13" s="23"/>
      <c r="AJ13" s="24"/>
      <c r="AK13" s="23"/>
      <c r="AL13" s="19"/>
      <c r="AM13" s="19"/>
      <c r="AN13" s="19"/>
      <c r="AO13" s="6"/>
      <c r="AP13" s="19"/>
      <c r="AQ13" s="23"/>
      <c r="AR13" s="23"/>
      <c r="AS13" s="23"/>
      <c r="AT13" s="24"/>
      <c r="AU13" s="23"/>
      <c r="AV13" s="19"/>
      <c r="AW13" s="19"/>
      <c r="AX13" s="19"/>
      <c r="AY13" s="6"/>
      <c r="AZ13" s="19"/>
      <c r="BA13" s="23"/>
      <c r="BB13" s="23"/>
      <c r="BC13" s="23"/>
      <c r="BD13" s="24"/>
      <c r="BE13" s="23"/>
      <c r="BF13" s="19"/>
      <c r="BG13" s="19"/>
      <c r="BH13" s="19"/>
      <c r="BI13" s="6"/>
      <c r="BJ13" s="19"/>
      <c r="BK13" s="23"/>
      <c r="BL13" s="23"/>
      <c r="BM13" s="23"/>
      <c r="BN13" s="24"/>
      <c r="BO13" s="23"/>
      <c r="BP13" s="19"/>
      <c r="BQ13" s="19"/>
      <c r="BR13" s="19"/>
      <c r="BS13" s="6"/>
      <c r="BT13" s="19"/>
      <c r="BU13" s="23"/>
      <c r="BV13" s="23"/>
      <c r="BW13" s="23"/>
      <c r="BX13" s="24"/>
      <c r="BY13" s="23"/>
      <c r="BZ13" s="19"/>
      <c r="CA13" s="19"/>
      <c r="CB13" s="19"/>
      <c r="CC13" s="6"/>
      <c r="CD13" s="19"/>
    </row>
    <row r="14" spans="1:83" ht="99.95" customHeight="1">
      <c r="A14" s="184" t="s">
        <v>470</v>
      </c>
      <c r="B14" s="20" t="s">
        <v>35</v>
      </c>
      <c r="C14" s="22" t="s">
        <v>83</v>
      </c>
      <c r="D14" s="23" t="s">
        <v>87</v>
      </c>
      <c r="E14" s="23" t="s">
        <v>86</v>
      </c>
      <c r="F14" s="23" t="s">
        <v>85</v>
      </c>
      <c r="G14" s="23" t="s">
        <v>84</v>
      </c>
      <c r="H14" s="19"/>
      <c r="I14" s="19"/>
      <c r="J14" s="19"/>
      <c r="K14" s="6"/>
      <c r="L14" s="19"/>
      <c r="M14" s="23"/>
      <c r="N14" s="23"/>
      <c r="O14" s="23"/>
      <c r="P14" s="24"/>
      <c r="Q14" s="23"/>
      <c r="R14" s="19"/>
      <c r="S14" s="19"/>
      <c r="T14" s="19"/>
      <c r="U14" s="6"/>
      <c r="V14" s="19"/>
      <c r="W14" s="23"/>
      <c r="X14" s="23"/>
      <c r="Y14" s="23"/>
      <c r="Z14" s="24"/>
      <c r="AA14" s="23"/>
      <c r="AB14" s="19"/>
      <c r="AC14" s="19"/>
      <c r="AD14" s="19"/>
      <c r="AE14" s="6"/>
      <c r="AF14" s="19"/>
      <c r="AG14" s="23"/>
      <c r="AH14" s="23"/>
      <c r="AI14" s="23"/>
      <c r="AJ14" s="24"/>
      <c r="AK14" s="23"/>
      <c r="AL14" s="19"/>
      <c r="AM14" s="19"/>
      <c r="AN14" s="19"/>
      <c r="AO14" s="6"/>
      <c r="AP14" s="19"/>
      <c r="AQ14" s="23"/>
      <c r="AR14" s="23"/>
      <c r="AS14" s="23"/>
      <c r="AT14" s="24"/>
      <c r="AU14" s="23"/>
      <c r="AV14" s="19"/>
      <c r="AW14" s="19"/>
      <c r="AX14" s="19"/>
      <c r="AY14" s="6"/>
      <c r="AZ14" s="19"/>
      <c r="BA14" s="23"/>
      <c r="BB14" s="23"/>
      <c r="BC14" s="23"/>
      <c r="BD14" s="24"/>
      <c r="BE14" s="23"/>
      <c r="BF14" s="19"/>
      <c r="BG14" s="19"/>
      <c r="BH14" s="19"/>
      <c r="BI14" s="6"/>
      <c r="BJ14" s="19"/>
      <c r="BK14" s="23"/>
      <c r="BL14" s="23"/>
      <c r="BM14" s="23"/>
      <c r="BN14" s="24"/>
      <c r="BO14" s="23"/>
      <c r="BP14" s="19"/>
      <c r="BQ14" s="19"/>
      <c r="BR14" s="19"/>
      <c r="BS14" s="6"/>
      <c r="BT14" s="19"/>
      <c r="BU14" s="23"/>
      <c r="BV14" s="23"/>
      <c r="BW14" s="23"/>
      <c r="BX14" s="24"/>
      <c r="BY14" s="23"/>
      <c r="BZ14" s="19"/>
      <c r="CA14" s="19"/>
      <c r="CB14" s="19"/>
      <c r="CC14" s="6"/>
      <c r="CD14" s="19"/>
    </row>
    <row r="15" spans="1:83" ht="99.95" customHeight="1">
      <c r="A15" s="184" t="s">
        <v>469</v>
      </c>
      <c r="B15" s="20" t="s">
        <v>36</v>
      </c>
      <c r="C15" s="22" t="s">
        <v>88</v>
      </c>
      <c r="D15" s="23" t="s">
        <v>92</v>
      </c>
      <c r="E15" s="23" t="s">
        <v>91</v>
      </c>
      <c r="F15" s="23" t="s">
        <v>90</v>
      </c>
      <c r="G15" s="23" t="s">
        <v>89</v>
      </c>
      <c r="H15" s="19"/>
      <c r="I15" s="19"/>
      <c r="J15" s="96"/>
      <c r="K15" s="6"/>
      <c r="L15" s="19"/>
      <c r="M15" s="23"/>
      <c r="N15" s="23"/>
      <c r="O15" s="98"/>
      <c r="P15" s="24"/>
      <c r="Q15" s="23"/>
      <c r="R15" s="19"/>
      <c r="S15" s="19"/>
      <c r="T15" s="96"/>
      <c r="U15" s="6"/>
      <c r="V15" s="19"/>
      <c r="W15" s="23"/>
      <c r="X15" s="23"/>
      <c r="Y15" s="98"/>
      <c r="Z15" s="24"/>
      <c r="AA15" s="23"/>
      <c r="AB15" s="19"/>
      <c r="AC15" s="19"/>
      <c r="AD15" s="96"/>
      <c r="AE15" s="6"/>
      <c r="AF15" s="19"/>
      <c r="AG15" s="23"/>
      <c r="AH15" s="23"/>
      <c r="AI15" s="98"/>
      <c r="AJ15" s="24"/>
      <c r="AK15" s="23"/>
      <c r="AL15" s="19"/>
      <c r="AM15" s="19"/>
      <c r="AN15" s="96"/>
      <c r="AO15" s="6"/>
      <c r="AP15" s="19"/>
      <c r="AQ15" s="23"/>
      <c r="AR15" s="23"/>
      <c r="AS15" s="98"/>
      <c r="AT15" s="24"/>
      <c r="AU15" s="23"/>
      <c r="AV15" s="19"/>
      <c r="AW15" s="19"/>
      <c r="AX15" s="96"/>
      <c r="AY15" s="6"/>
      <c r="AZ15" s="19"/>
      <c r="BA15" s="23"/>
      <c r="BB15" s="23"/>
      <c r="BC15" s="98"/>
      <c r="BD15" s="24"/>
      <c r="BE15" s="23"/>
      <c r="BF15" s="19"/>
      <c r="BG15" s="19"/>
      <c r="BH15" s="96"/>
      <c r="BI15" s="6"/>
      <c r="BJ15" s="19"/>
      <c r="BK15" s="23"/>
      <c r="BL15" s="23"/>
      <c r="BM15" s="98"/>
      <c r="BN15" s="24"/>
      <c r="BO15" s="23"/>
      <c r="BP15" s="19"/>
      <c r="BQ15" s="19"/>
      <c r="BR15" s="96"/>
      <c r="BS15" s="6"/>
      <c r="BT15" s="19"/>
      <c r="BU15" s="23"/>
      <c r="BV15" s="23"/>
      <c r="BW15" s="98"/>
      <c r="BX15" s="24"/>
      <c r="BY15" s="23"/>
      <c r="BZ15" s="19"/>
      <c r="CA15" s="19"/>
      <c r="CB15" s="96"/>
      <c r="CC15" s="6"/>
      <c r="CD15" s="19"/>
    </row>
    <row r="16" spans="1:83" s="34" customFormat="1" ht="57" customHeight="1" thickBot="1">
      <c r="B16" s="31" t="s">
        <v>94</v>
      </c>
      <c r="C16" s="32"/>
      <c r="D16" s="33"/>
      <c r="E16" s="33"/>
      <c r="F16" s="33"/>
      <c r="G16" s="33"/>
      <c r="H16" s="33"/>
      <c r="J16" s="97" t="str" cm="1">
        <f t="array" ref="J16">_xlfn.IFS(COUNTIF(J4:J15, "&gt;=3.5") &gt;= 3, 4,COUNTIF(J4:J15, "&gt;=3") &gt;= 2, 3,COUNTIF(J4:J15, "&gt;=2") &gt;= 2, 2, COUNTBLANK(J4:J15) = 12, "", "TRUE", 1)</f>
        <v/>
      </c>
      <c r="K16" s="95"/>
      <c r="L16" s="33" t="str">
        <f>IFERROR(AVERAGE(L4:L15), "")</f>
        <v/>
      </c>
      <c r="M16" s="33"/>
      <c r="O16" s="97" t="str" cm="1">
        <f t="array" ref="O16">_xlfn.IFS(COUNTIF(O4:O15, "&gt;=3.5") &gt;= 3, 4,COUNTIF(O4:O15, "&gt;=3") &gt;= 2, 3,COUNTIF(O4:O15, "&gt;=2") &gt;= 2, 2, COUNTBLANK(O4:O15) = 12, "", "TRUE", 1)</f>
        <v/>
      </c>
      <c r="P16" s="95"/>
      <c r="Q16" s="33" t="str">
        <f>IFERROR(AVERAGE(Q4:Q15), "")</f>
        <v/>
      </c>
      <c r="R16" s="33"/>
      <c r="T16" s="97" t="str" cm="1">
        <f t="array" ref="T16">_xlfn.IFS(COUNTIF(T4:T15, "&gt;=3.5") &gt;= 3, 4,COUNTIF(T4:T15, "&gt;=3") &gt;= 2, 3,COUNTIF(T4:T15, "&gt;=2") &gt;= 2, 2, COUNTBLANK(T4:T15) = 12, "", "TRUE", 1)</f>
        <v/>
      </c>
      <c r="U16" s="95"/>
      <c r="V16" s="33" t="str">
        <f>IFERROR(AVERAGE(V4:V15), "")</f>
        <v/>
      </c>
      <c r="W16" s="33"/>
      <c r="Y16" s="97" t="str" cm="1">
        <f t="array" ref="Y16">_xlfn.IFS(COUNTIF(Y4:Y15, "&gt;=3.5") &gt;= 3, 4,COUNTIF(Y4:Y15, "&gt;=3") &gt;= 2, 3,COUNTIF(Y4:Y15, "&gt;=2") &gt;= 2, 2, COUNTBLANK(Y4:Y15) = 12, "", "TRUE", 1)</f>
        <v/>
      </c>
      <c r="Z16" s="95"/>
      <c r="AA16" s="33" t="str">
        <f>IFERROR(AVERAGE(AA4:AA15), "")</f>
        <v/>
      </c>
      <c r="AB16" s="33"/>
      <c r="AD16" s="97" t="str" cm="1">
        <f t="array" ref="AD16">_xlfn.IFS(COUNTIF(AD4:AD15, "&gt;=3.5") &gt;= 3, 4,COUNTIF(AD4:AD15, "&gt;=3") &gt;= 2, 3,COUNTIF(AD4:AD15, "&gt;=2") &gt;= 2, 2, COUNTBLANK(AD4:AD15) = 12, "", "TRUE", 1)</f>
        <v/>
      </c>
      <c r="AE16" s="95"/>
      <c r="AF16" s="33" t="str">
        <f>IFERROR(AVERAGE(AF4:AF15), "")</f>
        <v/>
      </c>
      <c r="AG16" s="33"/>
      <c r="AI16" s="97" t="str" cm="1">
        <f t="array" ref="AI16">_xlfn.IFS(COUNTIF(AI4:AI15, "&gt;=3.5") &gt;= 3, 4,COUNTIF(AI4:AI15, "&gt;=3") &gt;= 2, 3,COUNTIF(AI4:AI15, "&gt;=2") &gt;= 2, 2, COUNTBLANK(AI4:AI15) = 12, "", "TRUE", 1)</f>
        <v/>
      </c>
      <c r="AJ16" s="95"/>
      <c r="AK16" s="33" t="str">
        <f>IFERROR(AVERAGE(AK4:AK15), "")</f>
        <v/>
      </c>
      <c r="AL16" s="33"/>
      <c r="AN16" s="97" t="str" cm="1">
        <f t="array" ref="AN16">_xlfn.IFS(COUNTIF(AN4:AN15, "&gt;=3.5") &gt;= 3, 4,COUNTIF(AN4:AN15, "&gt;=3") &gt;= 2, 3,COUNTIF(AN4:AN15, "&gt;=2") &gt;= 2, 2, COUNTBLANK(AN4:AN15) = 12, "", "TRUE", 1)</f>
        <v/>
      </c>
      <c r="AO16" s="95"/>
      <c r="AP16" s="33" t="str">
        <f>IFERROR(AVERAGE(AP4:AP15), "")</f>
        <v/>
      </c>
      <c r="AQ16" s="33"/>
      <c r="AS16" s="97" t="str" cm="1">
        <f t="array" ref="AS16">_xlfn.IFS(COUNTIF(AS4:AS15, "&gt;=3.5") &gt;= 3, 4,COUNTIF(AS4:AS15, "&gt;=3") &gt;= 2, 3,COUNTIF(AS4:AS15, "&gt;=2") &gt;= 2, 2, COUNTBLANK(AS4:AS15) = 12, "", "TRUE", 1)</f>
        <v/>
      </c>
      <c r="AT16" s="95"/>
      <c r="AU16" s="33" t="str">
        <f>IFERROR(AVERAGE(AU4:AU15), "")</f>
        <v/>
      </c>
      <c r="AV16" s="33"/>
      <c r="AX16" s="97" t="str" cm="1">
        <f t="array" ref="AX16">_xlfn.IFS(COUNTIF(AX4:AX15, "&gt;=3.5") &gt;= 3, 4,COUNTIF(AX4:AX15, "&gt;=3") &gt;= 2, 3,COUNTIF(AX4:AX15, "&gt;=2") &gt;= 2, 2, COUNTBLANK(AX4:AX15) = 12, "", "TRUE", 1)</f>
        <v/>
      </c>
      <c r="AY16" s="95"/>
      <c r="AZ16" s="33" t="str">
        <f>IFERROR(AVERAGE(AZ4:AZ15), "")</f>
        <v/>
      </c>
      <c r="BA16" s="33"/>
      <c r="BC16" s="97" t="str" cm="1">
        <f t="array" ref="BC16">_xlfn.IFS(COUNTIF(BC4:BC15, "&gt;=3.5") &gt;= 3, 4,COUNTIF(BC4:BC15, "&gt;=3") &gt;= 2, 3,COUNTIF(BC4:BC15, "&gt;=2") &gt;= 2, 2, COUNTBLANK(BC4:BC15) = 12, "", "TRUE", 1)</f>
        <v/>
      </c>
      <c r="BD16" s="95"/>
      <c r="BE16" s="33" t="str">
        <f>IFERROR(AVERAGE(BE4:BE15), "")</f>
        <v/>
      </c>
      <c r="BF16" s="33"/>
      <c r="BH16" s="97" t="str" cm="1">
        <f t="array" ref="BH16">_xlfn.IFS(COUNTIF(BH4:BH15, "&gt;=3.5") &gt;= 3, 4,COUNTIF(BH4:BH15, "&gt;=3") &gt;= 2, 3,COUNTIF(BH4:BH15, "&gt;=2") &gt;= 2, 2, COUNTBLANK(BH4:BH15) = 12, "", "TRUE", 1)</f>
        <v/>
      </c>
      <c r="BI16" s="95"/>
      <c r="BJ16" s="33" t="str">
        <f>IFERROR(AVERAGE(BJ4:BJ15), "")</f>
        <v/>
      </c>
      <c r="BK16" s="33"/>
      <c r="BM16" s="97" t="str" cm="1">
        <f t="array" ref="BM16">_xlfn.IFS(COUNTIF(BM4:BM15, "&gt;=3.5") &gt;= 3, 4,COUNTIF(BM4:BM15, "&gt;=3") &gt;= 2, 3,COUNTIF(BM4:BM15, "&gt;=2") &gt;= 2, 2, COUNTBLANK(BM4:BM15) = 12, "", "TRUE", 1)</f>
        <v/>
      </c>
      <c r="BN16" s="95"/>
      <c r="BO16" s="33" t="str">
        <f>IFERROR(AVERAGE(BO4:BO15), "")</f>
        <v/>
      </c>
      <c r="BP16" s="33"/>
      <c r="BR16" s="97" t="str" cm="1">
        <f t="array" ref="BR16">_xlfn.IFS(COUNTIF(BR4:BR15, "&gt;=3.5") &gt;= 3, 4,COUNTIF(BR4:BR15, "&gt;=3") &gt;= 2, 3,COUNTIF(BR4:BR15, "&gt;=2") &gt;= 2, 2, COUNTBLANK(BR4:BR15) = 12, "", "TRUE", 1)</f>
        <v/>
      </c>
      <c r="BS16" s="95"/>
      <c r="BT16" s="33" t="str">
        <f>IFERROR(AVERAGE(BT4:BT15), "")</f>
        <v/>
      </c>
      <c r="BU16" s="33"/>
      <c r="BW16" s="97" t="str" cm="1">
        <f t="array" ref="BW16">_xlfn.IFS(COUNTIF(BW4:BW15, "&gt;=3.5") &gt;= 3, 4,COUNTIF(BW4:BW15, "&gt;=3") &gt;= 2, 3,COUNTIF(BW4:BW15, "&gt;=2") &gt;= 2, 2, COUNTBLANK(BW4:BW15) = 12, "", "TRUE", 1)</f>
        <v/>
      </c>
      <c r="BX16" s="95"/>
      <c r="BY16" s="33" t="str">
        <f>IFERROR(AVERAGE(BY4:BY15), "")</f>
        <v/>
      </c>
      <c r="BZ16" s="33"/>
      <c r="CB16" s="97" t="str" cm="1">
        <f t="array" ref="CB16">_xlfn.IFS(COUNTIF(CB4:CB15, "&gt;=3.5") &gt;= 3, 4,COUNTIF(CB4:CB15, "&gt;=3") &gt;= 2, 3,COUNTIF(CB4:CB15, "&gt;=2") &gt;= 2, 2, COUNTBLANK(CB4:CB15) = 12, "", "TRUE", 1)</f>
        <v/>
      </c>
      <c r="CC16" s="95"/>
      <c r="CD16" s="33" t="str">
        <f>IFERROR(AVERAGE(CD4:CD15), "")</f>
        <v/>
      </c>
    </row>
    <row r="17" spans="1:82" ht="69.95" customHeight="1">
      <c r="A17" s="174" t="s">
        <v>463</v>
      </c>
      <c r="B17" s="46" t="s">
        <v>95</v>
      </c>
      <c r="C17" s="23" t="s">
        <v>210</v>
      </c>
      <c r="D17" s="40" t="s">
        <v>37</v>
      </c>
      <c r="E17" s="40" t="s">
        <v>9</v>
      </c>
      <c r="F17" s="40" t="s">
        <v>10</v>
      </c>
      <c r="G17" s="40" t="s">
        <v>11</v>
      </c>
      <c r="H17" s="35" t="s">
        <v>3</v>
      </c>
      <c r="I17" s="35" t="s">
        <v>4</v>
      </c>
      <c r="J17" s="35" t="s">
        <v>0</v>
      </c>
      <c r="K17" s="35" t="s">
        <v>122</v>
      </c>
      <c r="L17" s="35" t="s">
        <v>1</v>
      </c>
      <c r="M17" s="35" t="s">
        <v>3</v>
      </c>
      <c r="N17" s="35" t="s">
        <v>4</v>
      </c>
      <c r="O17" s="35" t="s">
        <v>0</v>
      </c>
      <c r="P17" s="35" t="s">
        <v>122</v>
      </c>
      <c r="Q17" s="35" t="s">
        <v>1</v>
      </c>
      <c r="R17" s="35" t="s">
        <v>3</v>
      </c>
      <c r="S17" s="35" t="s">
        <v>4</v>
      </c>
      <c r="T17" s="35" t="s">
        <v>0</v>
      </c>
      <c r="U17" s="35" t="s">
        <v>122</v>
      </c>
      <c r="V17" s="35" t="s">
        <v>1</v>
      </c>
      <c r="W17" s="35" t="s">
        <v>3</v>
      </c>
      <c r="X17" s="35" t="s">
        <v>4</v>
      </c>
      <c r="Y17" s="35" t="s">
        <v>0</v>
      </c>
      <c r="Z17" s="35" t="s">
        <v>122</v>
      </c>
      <c r="AA17" s="35" t="s">
        <v>1</v>
      </c>
      <c r="AB17" s="35" t="s">
        <v>3</v>
      </c>
      <c r="AC17" s="35" t="s">
        <v>4</v>
      </c>
      <c r="AD17" s="35" t="s">
        <v>0</v>
      </c>
      <c r="AE17" s="35" t="s">
        <v>122</v>
      </c>
      <c r="AF17" s="35" t="s">
        <v>1</v>
      </c>
      <c r="AG17" s="35" t="s">
        <v>3</v>
      </c>
      <c r="AH17" s="35" t="s">
        <v>4</v>
      </c>
      <c r="AI17" s="35" t="s">
        <v>0</v>
      </c>
      <c r="AJ17" s="35" t="s">
        <v>122</v>
      </c>
      <c r="AK17" s="35" t="s">
        <v>1</v>
      </c>
      <c r="AL17" s="35" t="s">
        <v>3</v>
      </c>
      <c r="AM17" s="35" t="s">
        <v>4</v>
      </c>
      <c r="AN17" s="35" t="s">
        <v>0</v>
      </c>
      <c r="AO17" s="35" t="s">
        <v>122</v>
      </c>
      <c r="AP17" s="35" t="s">
        <v>1</v>
      </c>
      <c r="AQ17" s="35" t="s">
        <v>3</v>
      </c>
      <c r="AR17" s="35" t="s">
        <v>4</v>
      </c>
      <c r="AS17" s="35" t="s">
        <v>0</v>
      </c>
      <c r="AT17" s="35" t="s">
        <v>122</v>
      </c>
      <c r="AU17" s="35" t="s">
        <v>1</v>
      </c>
      <c r="AV17" s="35" t="s">
        <v>3</v>
      </c>
      <c r="AW17" s="35" t="s">
        <v>4</v>
      </c>
      <c r="AX17" s="35" t="s">
        <v>0</v>
      </c>
      <c r="AY17" s="35" t="s">
        <v>122</v>
      </c>
      <c r="AZ17" s="35" t="s">
        <v>1</v>
      </c>
      <c r="BA17" s="35" t="s">
        <v>3</v>
      </c>
      <c r="BB17" s="35" t="s">
        <v>4</v>
      </c>
      <c r="BC17" s="35" t="s">
        <v>0</v>
      </c>
      <c r="BD17" s="35" t="s">
        <v>122</v>
      </c>
      <c r="BE17" s="35" t="s">
        <v>1</v>
      </c>
      <c r="BF17" s="35" t="s">
        <v>3</v>
      </c>
      <c r="BG17" s="35" t="s">
        <v>4</v>
      </c>
      <c r="BH17" s="35" t="s">
        <v>0</v>
      </c>
      <c r="BI17" s="35" t="s">
        <v>122</v>
      </c>
      <c r="BJ17" s="35" t="s">
        <v>1</v>
      </c>
      <c r="BK17" s="35" t="s">
        <v>3</v>
      </c>
      <c r="BL17" s="35" t="s">
        <v>4</v>
      </c>
      <c r="BM17" s="35" t="s">
        <v>0</v>
      </c>
      <c r="BN17" s="35" t="s">
        <v>122</v>
      </c>
      <c r="BO17" s="35" t="s">
        <v>1</v>
      </c>
      <c r="BP17" s="35" t="s">
        <v>3</v>
      </c>
      <c r="BQ17" s="35" t="s">
        <v>4</v>
      </c>
      <c r="BR17" s="35" t="s">
        <v>0</v>
      </c>
      <c r="BS17" s="35" t="s">
        <v>122</v>
      </c>
      <c r="BT17" s="35" t="s">
        <v>1</v>
      </c>
      <c r="BU17" s="35" t="s">
        <v>3</v>
      </c>
      <c r="BV17" s="35" t="s">
        <v>4</v>
      </c>
      <c r="BW17" s="35" t="s">
        <v>0</v>
      </c>
      <c r="BX17" s="35" t="s">
        <v>122</v>
      </c>
      <c r="BY17" s="35" t="s">
        <v>1</v>
      </c>
      <c r="BZ17" s="35" t="s">
        <v>3</v>
      </c>
      <c r="CA17" s="35" t="s">
        <v>4</v>
      </c>
      <c r="CB17" s="35" t="s">
        <v>0</v>
      </c>
      <c r="CC17" s="35" t="s">
        <v>122</v>
      </c>
      <c r="CD17" s="35" t="s">
        <v>1</v>
      </c>
    </row>
    <row r="18" spans="1:82" ht="77.099999999999994" customHeight="1">
      <c r="A18" s="176" t="s">
        <v>457</v>
      </c>
      <c r="B18" s="133" t="s">
        <v>447</v>
      </c>
      <c r="C18" s="155" t="s">
        <v>429</v>
      </c>
      <c r="D18" s="23" t="s">
        <v>214</v>
      </c>
      <c r="E18" s="23" t="s">
        <v>213</v>
      </c>
      <c r="F18" s="23" t="s">
        <v>212</v>
      </c>
      <c r="G18" s="23" t="s">
        <v>211</v>
      </c>
      <c r="H18" s="19"/>
      <c r="I18" s="19"/>
      <c r="J18" s="19"/>
      <c r="K18" s="6"/>
      <c r="L18" s="19"/>
      <c r="M18" s="23"/>
      <c r="N18" s="23"/>
      <c r="O18" s="23"/>
      <c r="P18" s="24"/>
      <c r="Q18" s="23"/>
      <c r="R18" s="19"/>
      <c r="S18" s="19"/>
      <c r="T18" s="19"/>
      <c r="U18" s="6"/>
      <c r="V18" s="19"/>
      <c r="W18" s="23"/>
      <c r="X18" s="23"/>
      <c r="Y18" s="23"/>
      <c r="Z18" s="24"/>
      <c r="AA18" s="23"/>
      <c r="AB18" s="19"/>
      <c r="AC18" s="19"/>
      <c r="AD18" s="19"/>
      <c r="AE18" s="6"/>
      <c r="AF18" s="19"/>
      <c r="AG18" s="23"/>
      <c r="AH18" s="23"/>
      <c r="AI18" s="23"/>
      <c r="AJ18" s="24"/>
      <c r="AK18" s="23"/>
      <c r="AL18" s="19"/>
      <c r="AM18" s="19"/>
      <c r="AN18" s="19"/>
      <c r="AO18" s="6"/>
      <c r="AP18" s="19"/>
      <c r="AQ18" s="23"/>
      <c r="AR18" s="23"/>
      <c r="AS18" s="23"/>
      <c r="AT18" s="24"/>
      <c r="AU18" s="23"/>
      <c r="AV18" s="19"/>
      <c r="AW18" s="19"/>
      <c r="AX18" s="19"/>
      <c r="AY18" s="6"/>
      <c r="AZ18" s="19"/>
      <c r="BA18" s="23"/>
      <c r="BB18" s="23"/>
      <c r="BC18" s="23"/>
      <c r="BD18" s="24"/>
      <c r="BE18" s="23"/>
      <c r="BF18" s="19"/>
      <c r="BG18" s="19"/>
      <c r="BH18" s="19"/>
      <c r="BI18" s="6"/>
      <c r="BJ18" s="19"/>
      <c r="BK18" s="23"/>
      <c r="BL18" s="23"/>
      <c r="BM18" s="23"/>
      <c r="BN18" s="24"/>
      <c r="BO18" s="23"/>
      <c r="BP18" s="19"/>
      <c r="BQ18" s="19"/>
      <c r="BR18" s="19"/>
      <c r="BS18" s="6"/>
      <c r="BT18" s="19"/>
      <c r="BU18" s="23"/>
      <c r="BV18" s="23"/>
      <c r="BW18" s="23"/>
      <c r="BX18" s="24"/>
      <c r="BY18" s="23"/>
      <c r="BZ18" s="19"/>
      <c r="CA18" s="19"/>
      <c r="CB18" s="19"/>
      <c r="CC18" s="6"/>
      <c r="CD18" s="19"/>
    </row>
    <row r="19" spans="1:82" ht="77.099999999999994" customHeight="1">
      <c r="A19" s="176" t="s">
        <v>457</v>
      </c>
      <c r="B19" s="133" t="s">
        <v>448</v>
      </c>
      <c r="C19" s="155" t="s">
        <v>420</v>
      </c>
      <c r="D19" s="23" t="s">
        <v>215</v>
      </c>
      <c r="E19" s="23" t="s">
        <v>216</v>
      </c>
      <c r="F19" s="23" t="s">
        <v>217</v>
      </c>
      <c r="G19" s="23" t="s">
        <v>218</v>
      </c>
      <c r="H19" s="19"/>
      <c r="I19" s="19"/>
      <c r="J19" s="19"/>
      <c r="K19" s="6"/>
      <c r="L19" s="19"/>
      <c r="M19" s="23"/>
      <c r="N19" s="23"/>
      <c r="O19" s="23"/>
      <c r="P19" s="24"/>
      <c r="Q19" s="23"/>
      <c r="R19" s="19"/>
      <c r="S19" s="19"/>
      <c r="T19" s="19"/>
      <c r="U19" s="6"/>
      <c r="V19" s="19"/>
      <c r="W19" s="23"/>
      <c r="X19" s="23"/>
      <c r="Y19" s="23"/>
      <c r="Z19" s="24"/>
      <c r="AA19" s="23"/>
      <c r="AB19" s="19"/>
      <c r="AC19" s="19"/>
      <c r="AD19" s="19"/>
      <c r="AE19" s="6"/>
      <c r="AF19" s="19"/>
      <c r="AG19" s="23"/>
      <c r="AH19" s="23"/>
      <c r="AI19" s="23"/>
      <c r="AJ19" s="24"/>
      <c r="AK19" s="23"/>
      <c r="AL19" s="19"/>
      <c r="AM19" s="19"/>
      <c r="AN19" s="19"/>
      <c r="AO19" s="6"/>
      <c r="AP19" s="19"/>
      <c r="AQ19" s="23"/>
      <c r="AR19" s="23"/>
      <c r="AS19" s="23"/>
      <c r="AT19" s="24"/>
      <c r="AU19" s="23"/>
      <c r="AV19" s="19"/>
      <c r="AW19" s="19"/>
      <c r="AX19" s="19"/>
      <c r="AY19" s="6"/>
      <c r="AZ19" s="19"/>
      <c r="BA19" s="23"/>
      <c r="BB19" s="23"/>
      <c r="BC19" s="23"/>
      <c r="BD19" s="24"/>
      <c r="BE19" s="23"/>
      <c r="BF19" s="19"/>
      <c r="BG19" s="19"/>
      <c r="BH19" s="19"/>
      <c r="BI19" s="6"/>
      <c r="BJ19" s="19"/>
      <c r="BK19" s="23"/>
      <c r="BL19" s="23"/>
      <c r="BM19" s="23"/>
      <c r="BN19" s="24"/>
      <c r="BO19" s="23"/>
      <c r="BP19" s="19"/>
      <c r="BQ19" s="19"/>
      <c r="BR19" s="19"/>
      <c r="BS19" s="6"/>
      <c r="BT19" s="19"/>
      <c r="BU19" s="23"/>
      <c r="BV19" s="23"/>
      <c r="BW19" s="23"/>
      <c r="BX19" s="24"/>
      <c r="BY19" s="23"/>
      <c r="BZ19" s="19"/>
      <c r="CA19" s="19"/>
      <c r="CB19" s="19"/>
      <c r="CC19" s="6"/>
      <c r="CD19" s="19"/>
    </row>
    <row r="20" spans="1:82" ht="77.099999999999994" customHeight="1">
      <c r="A20" s="175" t="s">
        <v>457</v>
      </c>
      <c r="B20" s="45" t="s">
        <v>114</v>
      </c>
      <c r="C20" s="155" t="s">
        <v>430</v>
      </c>
      <c r="D20" s="23" t="s">
        <v>219</v>
      </c>
      <c r="E20" s="23" t="s">
        <v>220</v>
      </c>
      <c r="F20" s="23" t="s">
        <v>221</v>
      </c>
      <c r="G20" s="23" t="s">
        <v>222</v>
      </c>
      <c r="H20" s="19"/>
      <c r="I20" s="19"/>
      <c r="J20" s="19"/>
      <c r="K20" s="6"/>
      <c r="L20" s="19"/>
      <c r="M20" s="23"/>
      <c r="N20" s="23"/>
      <c r="O20" s="23"/>
      <c r="P20" s="24"/>
      <c r="Q20" s="23"/>
      <c r="R20" s="19"/>
      <c r="S20" s="19"/>
      <c r="T20" s="19"/>
      <c r="U20" s="6"/>
      <c r="V20" s="19"/>
      <c r="W20" s="23"/>
      <c r="X20" s="23"/>
      <c r="Y20" s="23"/>
      <c r="Z20" s="24"/>
      <c r="AA20" s="23"/>
      <c r="AB20" s="19"/>
      <c r="AC20" s="19"/>
      <c r="AD20" s="19"/>
      <c r="AE20" s="6"/>
      <c r="AF20" s="19"/>
      <c r="AG20" s="23"/>
      <c r="AH20" s="23"/>
      <c r="AI20" s="23"/>
      <c r="AJ20" s="24"/>
      <c r="AK20" s="23"/>
      <c r="AL20" s="19"/>
      <c r="AM20" s="19"/>
      <c r="AN20" s="19"/>
      <c r="AO20" s="6"/>
      <c r="AP20" s="19"/>
      <c r="AQ20" s="23"/>
      <c r="AR20" s="23"/>
      <c r="AS20" s="23"/>
      <c r="AT20" s="24"/>
      <c r="AU20" s="23"/>
      <c r="AV20" s="19"/>
      <c r="AW20" s="19"/>
      <c r="AX20" s="19"/>
      <c r="AY20" s="6"/>
      <c r="AZ20" s="19"/>
      <c r="BA20" s="23"/>
      <c r="BB20" s="23"/>
      <c r="BC20" s="23"/>
      <c r="BD20" s="24"/>
      <c r="BE20" s="23"/>
      <c r="BF20" s="19"/>
      <c r="BG20" s="19"/>
      <c r="BH20" s="19"/>
      <c r="BI20" s="6"/>
      <c r="BJ20" s="19"/>
      <c r="BK20" s="23"/>
      <c r="BL20" s="23"/>
      <c r="BM20" s="23"/>
      <c r="BN20" s="24"/>
      <c r="BO20" s="23"/>
      <c r="BP20" s="19"/>
      <c r="BQ20" s="19"/>
      <c r="BR20" s="19"/>
      <c r="BS20" s="6"/>
      <c r="BT20" s="19"/>
      <c r="BU20" s="23"/>
      <c r="BV20" s="23"/>
      <c r="BW20" s="23"/>
      <c r="BX20" s="24"/>
      <c r="BY20" s="23"/>
      <c r="BZ20" s="19"/>
      <c r="CA20" s="19"/>
      <c r="CB20" s="19"/>
      <c r="CC20" s="6"/>
      <c r="CD20" s="19"/>
    </row>
    <row r="21" spans="1:82" ht="77.099999999999994" customHeight="1">
      <c r="A21" s="175" t="s">
        <v>457</v>
      </c>
      <c r="B21" s="45" t="s">
        <v>117</v>
      </c>
      <c r="C21" s="155" t="s">
        <v>437</v>
      </c>
      <c r="D21" s="23" t="s">
        <v>223</v>
      </c>
      <c r="E21" s="23" t="s">
        <v>224</v>
      </c>
      <c r="F21" s="23" t="s">
        <v>225</v>
      </c>
      <c r="G21" s="23" t="s">
        <v>226</v>
      </c>
      <c r="H21" s="19"/>
      <c r="I21" s="19"/>
      <c r="J21" s="19"/>
      <c r="K21" s="6"/>
      <c r="L21" s="19"/>
      <c r="M21" s="23"/>
      <c r="N21" s="23"/>
      <c r="O21" s="23"/>
      <c r="P21" s="24"/>
      <c r="Q21" s="23"/>
      <c r="R21" s="19"/>
      <c r="S21" s="19"/>
      <c r="T21" s="19"/>
      <c r="U21" s="6"/>
      <c r="V21" s="19"/>
      <c r="W21" s="23"/>
      <c r="X21" s="23"/>
      <c r="Y21" s="23"/>
      <c r="Z21" s="24"/>
      <c r="AA21" s="23"/>
      <c r="AB21" s="19"/>
      <c r="AC21" s="19"/>
      <c r="AD21" s="19"/>
      <c r="AE21" s="6"/>
      <c r="AF21" s="19"/>
      <c r="AG21" s="23"/>
      <c r="AH21" s="23"/>
      <c r="AI21" s="23"/>
      <c r="AJ21" s="24"/>
      <c r="AK21" s="23"/>
      <c r="AL21" s="19"/>
      <c r="AM21" s="19"/>
      <c r="AN21" s="19"/>
      <c r="AO21" s="6"/>
      <c r="AP21" s="19"/>
      <c r="AQ21" s="23"/>
      <c r="AR21" s="23"/>
      <c r="AS21" s="23"/>
      <c r="AT21" s="24"/>
      <c r="AU21" s="23"/>
      <c r="AV21" s="19"/>
      <c r="AW21" s="19"/>
      <c r="AX21" s="19"/>
      <c r="AY21" s="6"/>
      <c r="AZ21" s="19"/>
      <c r="BA21" s="23"/>
      <c r="BB21" s="23"/>
      <c r="BC21" s="23"/>
      <c r="BD21" s="24"/>
      <c r="BE21" s="23"/>
      <c r="BF21" s="19"/>
      <c r="BG21" s="19"/>
      <c r="BH21" s="19"/>
      <c r="BI21" s="6"/>
      <c r="BJ21" s="19"/>
      <c r="BK21" s="23"/>
      <c r="BL21" s="23"/>
      <c r="BM21" s="23"/>
      <c r="BN21" s="24"/>
      <c r="BO21" s="23"/>
      <c r="BP21" s="19"/>
      <c r="BQ21" s="19"/>
      <c r="BR21" s="19"/>
      <c r="BS21" s="6"/>
      <c r="BT21" s="19"/>
      <c r="BU21" s="23"/>
      <c r="BV21" s="23"/>
      <c r="BW21" s="23"/>
      <c r="BX21" s="24"/>
      <c r="BY21" s="23"/>
      <c r="BZ21" s="19"/>
      <c r="CA21" s="19"/>
      <c r="CB21" s="19"/>
      <c r="CC21" s="6"/>
      <c r="CD21" s="19"/>
    </row>
    <row r="22" spans="1:82" ht="77.099999999999994" customHeight="1">
      <c r="A22" s="175" t="s">
        <v>457</v>
      </c>
      <c r="B22" s="45" t="s">
        <v>106</v>
      </c>
      <c r="C22" s="22" t="s">
        <v>425</v>
      </c>
      <c r="D22" s="23" t="s">
        <v>227</v>
      </c>
      <c r="E22" s="23" t="s">
        <v>228</v>
      </c>
      <c r="F22" s="23" t="s">
        <v>229</v>
      </c>
      <c r="G22" s="23" t="s">
        <v>230</v>
      </c>
      <c r="H22" s="19"/>
      <c r="I22" s="19"/>
      <c r="J22" s="19"/>
      <c r="K22" s="6"/>
      <c r="L22" s="19"/>
      <c r="M22" s="23"/>
      <c r="N22" s="23"/>
      <c r="O22" s="23"/>
      <c r="P22" s="24"/>
      <c r="Q22" s="23"/>
      <c r="R22" s="19"/>
      <c r="S22" s="19"/>
      <c r="T22" s="19"/>
      <c r="U22" s="6"/>
      <c r="V22" s="19"/>
      <c r="W22" s="23"/>
      <c r="X22" s="23"/>
      <c r="Y22" s="23"/>
      <c r="Z22" s="24"/>
      <c r="AA22" s="23"/>
      <c r="AB22" s="19"/>
      <c r="AC22" s="19"/>
      <c r="AD22" s="19"/>
      <c r="AE22" s="6"/>
      <c r="AF22" s="19"/>
      <c r="AG22" s="23"/>
      <c r="AH22" s="23"/>
      <c r="AI22" s="23"/>
      <c r="AJ22" s="24"/>
      <c r="AK22" s="23"/>
      <c r="AL22" s="19"/>
      <c r="AM22" s="19"/>
      <c r="AN22" s="19"/>
      <c r="AO22" s="6"/>
      <c r="AP22" s="19"/>
      <c r="AQ22" s="23"/>
      <c r="AR22" s="23"/>
      <c r="AS22" s="23"/>
      <c r="AT22" s="24"/>
      <c r="AU22" s="23"/>
      <c r="AV22" s="19"/>
      <c r="AW22" s="19"/>
      <c r="AX22" s="19"/>
      <c r="AY22" s="6"/>
      <c r="AZ22" s="19"/>
      <c r="BA22" s="23"/>
      <c r="BB22" s="23"/>
      <c r="BC22" s="23"/>
      <c r="BD22" s="24"/>
      <c r="BE22" s="23"/>
      <c r="BF22" s="19"/>
      <c r="BG22" s="19"/>
      <c r="BH22" s="19"/>
      <c r="BI22" s="6"/>
      <c r="BJ22" s="19"/>
      <c r="BK22" s="23"/>
      <c r="BL22" s="23"/>
      <c r="BM22" s="23"/>
      <c r="BN22" s="24"/>
      <c r="BO22" s="23"/>
      <c r="BP22" s="19"/>
      <c r="BQ22" s="19"/>
      <c r="BR22" s="19"/>
      <c r="BS22" s="6"/>
      <c r="BT22" s="19"/>
      <c r="BU22" s="23"/>
      <c r="BV22" s="23"/>
      <c r="BW22" s="23"/>
      <c r="BX22" s="24"/>
      <c r="BY22" s="23"/>
      <c r="BZ22" s="19"/>
      <c r="CA22" s="19"/>
      <c r="CB22" s="19"/>
      <c r="CC22" s="6"/>
      <c r="CD22" s="19"/>
    </row>
    <row r="23" spans="1:82" ht="77.099999999999994" customHeight="1">
      <c r="A23" s="176" t="s">
        <v>458</v>
      </c>
      <c r="B23" s="133" t="s">
        <v>449</v>
      </c>
      <c r="C23" s="22" t="s">
        <v>435</v>
      </c>
      <c r="D23" s="23" t="s">
        <v>231</v>
      </c>
      <c r="E23" s="23" t="s">
        <v>232</v>
      </c>
      <c r="F23" s="23" t="s">
        <v>233</v>
      </c>
      <c r="G23" s="23" t="s">
        <v>234</v>
      </c>
      <c r="H23" s="6"/>
      <c r="I23" s="6"/>
      <c r="J23" s="19"/>
      <c r="K23" s="6"/>
      <c r="L23" s="19"/>
      <c r="M23" s="24"/>
      <c r="N23" s="24"/>
      <c r="O23" s="23"/>
      <c r="P23" s="24"/>
      <c r="Q23" s="23"/>
      <c r="R23" s="6"/>
      <c r="S23" s="6"/>
      <c r="T23" s="19"/>
      <c r="U23" s="6"/>
      <c r="V23" s="19"/>
      <c r="W23" s="24"/>
      <c r="X23" s="24"/>
      <c r="Y23" s="23"/>
      <c r="Z23" s="24"/>
      <c r="AA23" s="23"/>
      <c r="AB23" s="6"/>
      <c r="AC23" s="6"/>
      <c r="AD23" s="19"/>
      <c r="AE23" s="6"/>
      <c r="AF23" s="19"/>
      <c r="AG23" s="24"/>
      <c r="AH23" s="24"/>
      <c r="AI23" s="23"/>
      <c r="AJ23" s="24"/>
      <c r="AK23" s="23"/>
      <c r="AL23" s="6"/>
      <c r="AM23" s="6"/>
      <c r="AN23" s="19"/>
      <c r="AO23" s="6"/>
      <c r="AP23" s="19"/>
      <c r="AQ23" s="24"/>
      <c r="AR23" s="24"/>
      <c r="AS23" s="23"/>
      <c r="AT23" s="24"/>
      <c r="AU23" s="23"/>
      <c r="AV23" s="6"/>
      <c r="AW23" s="6"/>
      <c r="AX23" s="19"/>
      <c r="AY23" s="6"/>
      <c r="AZ23" s="19"/>
      <c r="BA23" s="24"/>
      <c r="BB23" s="24"/>
      <c r="BC23" s="23"/>
      <c r="BD23" s="24"/>
      <c r="BE23" s="23"/>
      <c r="BF23" s="6"/>
      <c r="BG23" s="6"/>
      <c r="BH23" s="19"/>
      <c r="BI23" s="6"/>
      <c r="BJ23" s="19"/>
      <c r="BK23" s="24"/>
      <c r="BL23" s="24"/>
      <c r="BM23" s="23"/>
      <c r="BN23" s="24"/>
      <c r="BO23" s="23"/>
      <c r="BP23" s="6"/>
      <c r="BQ23" s="6"/>
      <c r="BR23" s="19"/>
      <c r="BS23" s="6"/>
      <c r="BT23" s="19"/>
      <c r="BU23" s="24"/>
      <c r="BV23" s="24"/>
      <c r="BW23" s="23"/>
      <c r="BX23" s="24"/>
      <c r="BY23" s="23"/>
      <c r="BZ23" s="6"/>
      <c r="CA23" s="6"/>
      <c r="CB23" s="19"/>
      <c r="CC23" s="6"/>
      <c r="CD23" s="19"/>
    </row>
    <row r="24" spans="1:82" ht="77.099999999999994" customHeight="1">
      <c r="A24" s="176" t="s">
        <v>458</v>
      </c>
      <c r="B24" s="133" t="s">
        <v>450</v>
      </c>
      <c r="C24" s="22" t="s">
        <v>428</v>
      </c>
      <c r="D24" s="23" t="s">
        <v>235</v>
      </c>
      <c r="E24" s="23" t="s">
        <v>236</v>
      </c>
      <c r="F24" s="23" t="s">
        <v>237</v>
      </c>
      <c r="G24" s="23" t="s">
        <v>238</v>
      </c>
      <c r="H24" s="19"/>
      <c r="I24" s="19"/>
      <c r="J24" s="19"/>
      <c r="K24" s="6"/>
      <c r="L24" s="19"/>
      <c r="M24" s="23"/>
      <c r="N24" s="23"/>
      <c r="O24" s="23"/>
      <c r="P24" s="24"/>
      <c r="Q24" s="23"/>
      <c r="R24" s="19"/>
      <c r="S24" s="19"/>
      <c r="T24" s="19"/>
      <c r="U24" s="6"/>
      <c r="V24" s="19"/>
      <c r="W24" s="23"/>
      <c r="X24" s="23"/>
      <c r="Y24" s="23"/>
      <c r="Z24" s="24"/>
      <c r="AA24" s="23"/>
      <c r="AB24" s="19"/>
      <c r="AC24" s="19"/>
      <c r="AD24" s="19"/>
      <c r="AE24" s="6"/>
      <c r="AF24" s="19"/>
      <c r="AG24" s="23"/>
      <c r="AH24" s="23"/>
      <c r="AI24" s="23"/>
      <c r="AJ24" s="24"/>
      <c r="AK24" s="23"/>
      <c r="AL24" s="19"/>
      <c r="AM24" s="19"/>
      <c r="AN24" s="19"/>
      <c r="AO24" s="6"/>
      <c r="AP24" s="19"/>
      <c r="AQ24" s="23"/>
      <c r="AR24" s="23"/>
      <c r="AS24" s="23"/>
      <c r="AT24" s="24"/>
      <c r="AU24" s="23"/>
      <c r="AV24" s="19"/>
      <c r="AW24" s="19"/>
      <c r="AX24" s="19"/>
      <c r="AY24" s="6"/>
      <c r="AZ24" s="19"/>
      <c r="BA24" s="23"/>
      <c r="BB24" s="23"/>
      <c r="BC24" s="23"/>
      <c r="BD24" s="24"/>
      <c r="BE24" s="23"/>
      <c r="BF24" s="19"/>
      <c r="BG24" s="19"/>
      <c r="BH24" s="19"/>
      <c r="BI24" s="6"/>
      <c r="BJ24" s="19"/>
      <c r="BK24" s="23"/>
      <c r="BL24" s="23"/>
      <c r="BM24" s="23"/>
      <c r="BN24" s="24"/>
      <c r="BO24" s="23"/>
      <c r="BP24" s="19"/>
      <c r="BQ24" s="19"/>
      <c r="BR24" s="19"/>
      <c r="BS24" s="6"/>
      <c r="BT24" s="19"/>
      <c r="BU24" s="23"/>
      <c r="BV24" s="23"/>
      <c r="BW24" s="23"/>
      <c r="BX24" s="24"/>
      <c r="BY24" s="23"/>
      <c r="BZ24" s="19"/>
      <c r="CA24" s="19"/>
      <c r="CB24" s="19"/>
      <c r="CC24" s="6"/>
      <c r="CD24" s="19"/>
    </row>
    <row r="25" spans="1:82" ht="77.099999999999994" customHeight="1">
      <c r="A25" s="175" t="s">
        <v>458</v>
      </c>
      <c r="B25" s="45" t="s">
        <v>198</v>
      </c>
      <c r="C25" s="22" t="s">
        <v>433</v>
      </c>
      <c r="D25" s="23" t="s">
        <v>239</v>
      </c>
      <c r="E25" s="23" t="s">
        <v>240</v>
      </c>
      <c r="F25" s="23" t="s">
        <v>241</v>
      </c>
      <c r="G25" s="23" t="s">
        <v>242</v>
      </c>
      <c r="H25" s="19"/>
      <c r="I25" s="19"/>
      <c r="J25" s="19"/>
      <c r="K25" s="6"/>
      <c r="L25" s="19"/>
      <c r="M25" s="23"/>
      <c r="N25" s="23"/>
      <c r="O25" s="23"/>
      <c r="P25" s="24"/>
      <c r="Q25" s="23"/>
      <c r="R25" s="19"/>
      <c r="S25" s="19"/>
      <c r="T25" s="19"/>
      <c r="U25" s="6"/>
      <c r="V25" s="19"/>
      <c r="W25" s="23"/>
      <c r="X25" s="23"/>
      <c r="Y25" s="23"/>
      <c r="Z25" s="24"/>
      <c r="AA25" s="23"/>
      <c r="AB25" s="19"/>
      <c r="AC25" s="19"/>
      <c r="AD25" s="19"/>
      <c r="AE25" s="6"/>
      <c r="AF25" s="19"/>
      <c r="AG25" s="23"/>
      <c r="AH25" s="23"/>
      <c r="AI25" s="23"/>
      <c r="AJ25" s="24"/>
      <c r="AK25" s="23"/>
      <c r="AL25" s="19"/>
      <c r="AM25" s="19"/>
      <c r="AN25" s="19"/>
      <c r="AO25" s="6"/>
      <c r="AP25" s="19"/>
      <c r="AQ25" s="23"/>
      <c r="AR25" s="23"/>
      <c r="AS25" s="23"/>
      <c r="AT25" s="24"/>
      <c r="AU25" s="23"/>
      <c r="AV25" s="19"/>
      <c r="AW25" s="19"/>
      <c r="AX25" s="19"/>
      <c r="AY25" s="6"/>
      <c r="AZ25" s="19"/>
      <c r="BA25" s="23"/>
      <c r="BB25" s="23"/>
      <c r="BC25" s="23"/>
      <c r="BD25" s="24"/>
      <c r="BE25" s="23"/>
      <c r="BF25" s="19"/>
      <c r="BG25" s="19"/>
      <c r="BH25" s="19"/>
      <c r="BI25" s="6"/>
      <c r="BJ25" s="19"/>
      <c r="BK25" s="23"/>
      <c r="BL25" s="23"/>
      <c r="BM25" s="23"/>
      <c r="BN25" s="24"/>
      <c r="BO25" s="23"/>
      <c r="BP25" s="19"/>
      <c r="BQ25" s="19"/>
      <c r="BR25" s="19"/>
      <c r="BS25" s="6"/>
      <c r="BT25" s="19"/>
      <c r="BU25" s="23"/>
      <c r="BV25" s="23"/>
      <c r="BW25" s="23"/>
      <c r="BX25" s="24"/>
      <c r="BY25" s="23"/>
      <c r="BZ25" s="19"/>
      <c r="CA25" s="19"/>
      <c r="CB25" s="19"/>
      <c r="CC25" s="6"/>
      <c r="CD25" s="19"/>
    </row>
    <row r="26" spans="1:82" ht="77.099999999999994" customHeight="1">
      <c r="A26" s="175" t="s">
        <v>458</v>
      </c>
      <c r="B26" s="45" t="s">
        <v>199</v>
      </c>
      <c r="C26" s="22" t="s">
        <v>434</v>
      </c>
      <c r="D26" s="23" t="s">
        <v>243</v>
      </c>
      <c r="E26" s="23" t="s">
        <v>244</v>
      </c>
      <c r="F26" s="23" t="s">
        <v>245</v>
      </c>
      <c r="G26" s="23" t="s">
        <v>246</v>
      </c>
      <c r="H26" s="19"/>
      <c r="I26" s="19"/>
      <c r="J26" s="19"/>
      <c r="K26" s="6"/>
      <c r="L26" s="19"/>
      <c r="M26" s="23"/>
      <c r="N26" s="23"/>
      <c r="O26" s="23"/>
      <c r="P26" s="24"/>
      <c r="Q26" s="23"/>
      <c r="R26" s="19"/>
      <c r="S26" s="19"/>
      <c r="T26" s="19"/>
      <c r="U26" s="6"/>
      <c r="V26" s="19"/>
      <c r="W26" s="23"/>
      <c r="X26" s="23"/>
      <c r="Y26" s="23"/>
      <c r="Z26" s="24"/>
      <c r="AA26" s="23"/>
      <c r="AB26" s="19"/>
      <c r="AC26" s="19"/>
      <c r="AD26" s="19"/>
      <c r="AE26" s="6"/>
      <c r="AF26" s="19"/>
      <c r="AG26" s="23"/>
      <c r="AH26" s="23"/>
      <c r="AI26" s="23"/>
      <c r="AJ26" s="24"/>
      <c r="AK26" s="23"/>
      <c r="AL26" s="19"/>
      <c r="AM26" s="19"/>
      <c r="AN26" s="19"/>
      <c r="AO26" s="6"/>
      <c r="AP26" s="19"/>
      <c r="AQ26" s="23"/>
      <c r="AR26" s="23"/>
      <c r="AS26" s="23"/>
      <c r="AT26" s="24"/>
      <c r="AU26" s="23"/>
      <c r="AV26" s="19"/>
      <c r="AW26" s="19"/>
      <c r="AX26" s="19"/>
      <c r="AY26" s="6"/>
      <c r="AZ26" s="19"/>
      <c r="BA26" s="23"/>
      <c r="BB26" s="23"/>
      <c r="BC26" s="23"/>
      <c r="BD26" s="24"/>
      <c r="BE26" s="23"/>
      <c r="BF26" s="19"/>
      <c r="BG26" s="19"/>
      <c r="BH26" s="19"/>
      <c r="BI26" s="6"/>
      <c r="BJ26" s="19"/>
      <c r="BK26" s="23"/>
      <c r="BL26" s="23"/>
      <c r="BM26" s="23"/>
      <c r="BN26" s="24"/>
      <c r="BO26" s="23"/>
      <c r="BP26" s="19"/>
      <c r="BQ26" s="19"/>
      <c r="BR26" s="19"/>
      <c r="BS26" s="6"/>
      <c r="BT26" s="19"/>
      <c r="BU26" s="23"/>
      <c r="BV26" s="23"/>
      <c r="BW26" s="23"/>
      <c r="BX26" s="24"/>
      <c r="BY26" s="23"/>
      <c r="BZ26" s="19"/>
      <c r="CA26" s="19"/>
      <c r="CB26" s="19"/>
      <c r="CC26" s="6"/>
      <c r="CD26" s="19"/>
    </row>
    <row r="27" spans="1:82" ht="77.099999999999994" customHeight="1">
      <c r="A27" s="175" t="s">
        <v>458</v>
      </c>
      <c r="B27" s="45" t="s">
        <v>116</v>
      </c>
      <c r="C27" s="22" t="s">
        <v>436</v>
      </c>
      <c r="D27" s="23" t="s">
        <v>247</v>
      </c>
      <c r="E27" s="23" t="s">
        <v>248</v>
      </c>
      <c r="F27" s="23" t="s">
        <v>249</v>
      </c>
      <c r="G27" s="23" t="s">
        <v>250</v>
      </c>
      <c r="H27" s="19"/>
      <c r="I27" s="19"/>
      <c r="J27" s="19"/>
      <c r="K27" s="6"/>
      <c r="L27" s="19"/>
      <c r="M27" s="23"/>
      <c r="N27" s="23"/>
      <c r="O27" s="23"/>
      <c r="P27" s="24"/>
      <c r="Q27" s="23"/>
      <c r="R27" s="19"/>
      <c r="S27" s="19"/>
      <c r="T27" s="19"/>
      <c r="U27" s="6"/>
      <c r="V27" s="19"/>
      <c r="W27" s="23"/>
      <c r="X27" s="23"/>
      <c r="Y27" s="23"/>
      <c r="Z27" s="24"/>
      <c r="AA27" s="23"/>
      <c r="AB27" s="19"/>
      <c r="AC27" s="19"/>
      <c r="AD27" s="19"/>
      <c r="AE27" s="6"/>
      <c r="AF27" s="19"/>
      <c r="AG27" s="23"/>
      <c r="AH27" s="23"/>
      <c r="AI27" s="23"/>
      <c r="AJ27" s="24"/>
      <c r="AK27" s="23"/>
      <c r="AL27" s="19"/>
      <c r="AM27" s="19"/>
      <c r="AN27" s="19"/>
      <c r="AO27" s="6"/>
      <c r="AP27" s="19"/>
      <c r="AQ27" s="23"/>
      <c r="AR27" s="23"/>
      <c r="AS27" s="23"/>
      <c r="AT27" s="24"/>
      <c r="AU27" s="23"/>
      <c r="AV27" s="19"/>
      <c r="AW27" s="19"/>
      <c r="AX27" s="19"/>
      <c r="AY27" s="6"/>
      <c r="AZ27" s="19"/>
      <c r="BA27" s="23"/>
      <c r="BB27" s="23"/>
      <c r="BC27" s="23"/>
      <c r="BD27" s="24"/>
      <c r="BE27" s="23"/>
      <c r="BF27" s="19"/>
      <c r="BG27" s="19"/>
      <c r="BH27" s="19"/>
      <c r="BI27" s="6"/>
      <c r="BJ27" s="19"/>
      <c r="BK27" s="23"/>
      <c r="BL27" s="23"/>
      <c r="BM27" s="23"/>
      <c r="BN27" s="24"/>
      <c r="BO27" s="23"/>
      <c r="BP27" s="19"/>
      <c r="BQ27" s="19"/>
      <c r="BR27" s="19"/>
      <c r="BS27" s="6"/>
      <c r="BT27" s="19"/>
      <c r="BU27" s="23"/>
      <c r="BV27" s="23"/>
      <c r="BW27" s="23"/>
      <c r="BX27" s="24"/>
      <c r="BY27" s="23"/>
      <c r="BZ27" s="19"/>
      <c r="CA27" s="19"/>
      <c r="CB27" s="19"/>
      <c r="CC27" s="6"/>
      <c r="CD27" s="19"/>
    </row>
    <row r="28" spans="1:82" ht="77.099999999999994" customHeight="1">
      <c r="A28" s="175" t="s">
        <v>458</v>
      </c>
      <c r="B28" s="45" t="s">
        <v>407</v>
      </c>
      <c r="C28" s="22" t="s">
        <v>438</v>
      </c>
      <c r="D28" s="23" t="s">
        <v>251</v>
      </c>
      <c r="E28" s="23" t="s">
        <v>252</v>
      </c>
      <c r="F28" s="23" t="s">
        <v>253</v>
      </c>
      <c r="G28" s="23" t="s">
        <v>254</v>
      </c>
      <c r="H28" s="19"/>
      <c r="I28" s="19"/>
      <c r="J28" s="19"/>
      <c r="K28" s="6"/>
      <c r="L28" s="19"/>
      <c r="M28" s="23"/>
      <c r="N28" s="23"/>
      <c r="O28" s="23"/>
      <c r="P28" s="24"/>
      <c r="Q28" s="23"/>
      <c r="R28" s="19"/>
      <c r="S28" s="19"/>
      <c r="T28" s="19"/>
      <c r="U28" s="6"/>
      <c r="V28" s="19"/>
      <c r="W28" s="23"/>
      <c r="X28" s="23"/>
      <c r="Y28" s="23"/>
      <c r="Z28" s="24"/>
      <c r="AA28" s="23"/>
      <c r="AB28" s="19"/>
      <c r="AC28" s="19"/>
      <c r="AD28" s="19"/>
      <c r="AE28" s="6"/>
      <c r="AF28" s="19"/>
      <c r="AG28" s="23"/>
      <c r="AH28" s="23"/>
      <c r="AI28" s="23"/>
      <c r="AJ28" s="24"/>
      <c r="AK28" s="23"/>
      <c r="AL28" s="19"/>
      <c r="AM28" s="19"/>
      <c r="AN28" s="19"/>
      <c r="AO28" s="6"/>
      <c r="AP28" s="19"/>
      <c r="AQ28" s="23"/>
      <c r="AR28" s="23"/>
      <c r="AS28" s="23"/>
      <c r="AT28" s="24"/>
      <c r="AU28" s="23"/>
      <c r="AV28" s="19"/>
      <c r="AW28" s="19"/>
      <c r="AX28" s="19"/>
      <c r="AY28" s="6"/>
      <c r="AZ28" s="19"/>
      <c r="BA28" s="23"/>
      <c r="BB28" s="23"/>
      <c r="BC28" s="23"/>
      <c r="BD28" s="24"/>
      <c r="BE28" s="23"/>
      <c r="BF28" s="19"/>
      <c r="BG28" s="19"/>
      <c r="BH28" s="19"/>
      <c r="BI28" s="6"/>
      <c r="BJ28" s="19"/>
      <c r="BK28" s="23"/>
      <c r="BL28" s="23"/>
      <c r="BM28" s="23"/>
      <c r="BN28" s="24"/>
      <c r="BO28" s="23"/>
      <c r="BP28" s="19"/>
      <c r="BQ28" s="19"/>
      <c r="BR28" s="19"/>
      <c r="BS28" s="6"/>
      <c r="BT28" s="19"/>
      <c r="BU28" s="23"/>
      <c r="BV28" s="23"/>
      <c r="BW28" s="23"/>
      <c r="BX28" s="24"/>
      <c r="BY28" s="23"/>
      <c r="BZ28" s="19"/>
      <c r="CA28" s="19"/>
      <c r="CB28" s="19"/>
      <c r="CC28" s="6"/>
      <c r="CD28" s="19"/>
    </row>
    <row r="29" spans="1:82" ht="77.099999999999994" customHeight="1">
      <c r="A29" s="176" t="s">
        <v>459</v>
      </c>
      <c r="B29" s="134" t="s">
        <v>451</v>
      </c>
      <c r="C29" s="22" t="s">
        <v>417</v>
      </c>
      <c r="D29" s="23" t="s">
        <v>255</v>
      </c>
      <c r="E29" s="23" t="s">
        <v>256</v>
      </c>
      <c r="F29" s="23" t="s">
        <v>257</v>
      </c>
      <c r="G29" s="23" t="s">
        <v>258</v>
      </c>
      <c r="H29" s="19"/>
      <c r="I29" s="19"/>
      <c r="J29" s="19"/>
      <c r="K29" s="6"/>
      <c r="L29" s="19"/>
      <c r="M29" s="23"/>
      <c r="N29" s="23"/>
      <c r="O29" s="23"/>
      <c r="P29" s="24"/>
      <c r="Q29" s="23"/>
      <c r="R29" s="19"/>
      <c r="S29" s="19"/>
      <c r="T29" s="19"/>
      <c r="U29" s="6"/>
      <c r="V29" s="19"/>
      <c r="W29" s="23"/>
      <c r="X29" s="23"/>
      <c r="Y29" s="23"/>
      <c r="Z29" s="24"/>
      <c r="AA29" s="23"/>
      <c r="AB29" s="19"/>
      <c r="AC29" s="19"/>
      <c r="AD29" s="19"/>
      <c r="AE29" s="6"/>
      <c r="AF29" s="19"/>
      <c r="AG29" s="23"/>
      <c r="AH29" s="23"/>
      <c r="AI29" s="23"/>
      <c r="AJ29" s="24"/>
      <c r="AK29" s="23"/>
      <c r="AL29" s="19"/>
      <c r="AM29" s="19"/>
      <c r="AN29" s="19"/>
      <c r="AO29" s="6"/>
      <c r="AP29" s="19"/>
      <c r="AQ29" s="23"/>
      <c r="AR29" s="23"/>
      <c r="AS29" s="23"/>
      <c r="AT29" s="24"/>
      <c r="AU29" s="23"/>
      <c r="AV29" s="19"/>
      <c r="AW29" s="19"/>
      <c r="AX29" s="19"/>
      <c r="AY29" s="6"/>
      <c r="AZ29" s="19"/>
      <c r="BA29" s="23"/>
      <c r="BB29" s="23"/>
      <c r="BC29" s="23"/>
      <c r="BD29" s="24"/>
      <c r="BE29" s="23"/>
      <c r="BF29" s="19"/>
      <c r="BG29" s="19"/>
      <c r="BH29" s="19"/>
      <c r="BI29" s="6"/>
      <c r="BJ29" s="19"/>
      <c r="BK29" s="23"/>
      <c r="BL29" s="23"/>
      <c r="BM29" s="23"/>
      <c r="BN29" s="24"/>
      <c r="BO29" s="23"/>
      <c r="BP29" s="19"/>
      <c r="BQ29" s="19"/>
      <c r="BR29" s="19"/>
      <c r="BS29" s="6"/>
      <c r="BT29" s="19"/>
      <c r="BU29" s="23"/>
      <c r="BV29" s="23"/>
      <c r="BW29" s="23"/>
      <c r="BX29" s="24"/>
      <c r="BY29" s="23"/>
      <c r="BZ29" s="19"/>
      <c r="CA29" s="19"/>
      <c r="CB29" s="19"/>
      <c r="CC29" s="6"/>
      <c r="CD29" s="19"/>
    </row>
    <row r="30" spans="1:82" ht="77.099999999999994" customHeight="1">
      <c r="A30" s="176" t="s">
        <v>459</v>
      </c>
      <c r="B30" s="134" t="s">
        <v>452</v>
      </c>
      <c r="C30" s="22" t="s">
        <v>422</v>
      </c>
      <c r="D30" s="23" t="s">
        <v>259</v>
      </c>
      <c r="E30" s="23" t="s">
        <v>260</v>
      </c>
      <c r="F30" s="23" t="s">
        <v>261</v>
      </c>
      <c r="G30" s="23" t="s">
        <v>262</v>
      </c>
      <c r="H30" s="19"/>
      <c r="I30" s="19"/>
      <c r="J30" s="19"/>
      <c r="K30" s="6"/>
      <c r="L30" s="19"/>
      <c r="M30" s="23"/>
      <c r="N30" s="23"/>
      <c r="O30" s="23"/>
      <c r="P30" s="24"/>
      <c r="Q30" s="23"/>
      <c r="R30" s="19"/>
      <c r="S30" s="19"/>
      <c r="T30" s="19"/>
      <c r="U30" s="6"/>
      <c r="V30" s="19"/>
      <c r="W30" s="23"/>
      <c r="X30" s="23"/>
      <c r="Y30" s="23"/>
      <c r="Z30" s="24"/>
      <c r="AA30" s="23"/>
      <c r="AB30" s="19"/>
      <c r="AC30" s="19"/>
      <c r="AD30" s="19"/>
      <c r="AE30" s="6"/>
      <c r="AF30" s="19"/>
      <c r="AG30" s="23"/>
      <c r="AH30" s="23"/>
      <c r="AI30" s="23"/>
      <c r="AJ30" s="24"/>
      <c r="AK30" s="23"/>
      <c r="AL30" s="19"/>
      <c r="AM30" s="19"/>
      <c r="AN30" s="19"/>
      <c r="AO30" s="6"/>
      <c r="AP30" s="19"/>
      <c r="AQ30" s="23"/>
      <c r="AR30" s="23"/>
      <c r="AS30" s="23"/>
      <c r="AT30" s="24"/>
      <c r="AU30" s="23"/>
      <c r="AV30" s="19"/>
      <c r="AW30" s="19"/>
      <c r="AX30" s="19"/>
      <c r="AY30" s="6"/>
      <c r="AZ30" s="19"/>
      <c r="BA30" s="23"/>
      <c r="BB30" s="23"/>
      <c r="BC30" s="23"/>
      <c r="BD30" s="24"/>
      <c r="BE30" s="23"/>
      <c r="BF30" s="19"/>
      <c r="BG30" s="19"/>
      <c r="BH30" s="19"/>
      <c r="BI30" s="6"/>
      <c r="BJ30" s="19"/>
      <c r="BK30" s="23"/>
      <c r="BL30" s="23"/>
      <c r="BM30" s="23"/>
      <c r="BN30" s="24"/>
      <c r="BO30" s="23"/>
      <c r="BP30" s="19"/>
      <c r="BQ30" s="19"/>
      <c r="BR30" s="19"/>
      <c r="BS30" s="6"/>
      <c r="BT30" s="19"/>
      <c r="BU30" s="23"/>
      <c r="BV30" s="23"/>
      <c r="BW30" s="23"/>
      <c r="BX30" s="24"/>
      <c r="BY30" s="23"/>
      <c r="BZ30" s="19"/>
      <c r="CA30" s="19"/>
      <c r="CB30" s="19"/>
      <c r="CC30" s="6"/>
      <c r="CD30" s="19"/>
    </row>
    <row r="31" spans="1:82" ht="77.099999999999994" customHeight="1">
      <c r="A31" s="175" t="s">
        <v>459</v>
      </c>
      <c r="B31" s="45" t="s">
        <v>102</v>
      </c>
      <c r="C31" s="22" t="s">
        <v>419</v>
      </c>
      <c r="D31" s="23" t="s">
        <v>263</v>
      </c>
      <c r="E31" s="23" t="s">
        <v>264</v>
      </c>
      <c r="F31" s="23" t="s">
        <v>265</v>
      </c>
      <c r="G31" s="23" t="s">
        <v>266</v>
      </c>
      <c r="H31" s="19"/>
      <c r="I31" s="19"/>
      <c r="J31" s="19"/>
      <c r="K31" s="6"/>
      <c r="L31" s="19"/>
      <c r="M31" s="23"/>
      <c r="N31" s="23"/>
      <c r="O31" s="23"/>
      <c r="P31" s="24"/>
      <c r="Q31" s="23"/>
      <c r="R31" s="19"/>
      <c r="S31" s="19"/>
      <c r="T31" s="19"/>
      <c r="U31" s="6"/>
      <c r="V31" s="19"/>
      <c r="W31" s="23"/>
      <c r="X31" s="23"/>
      <c r="Y31" s="23"/>
      <c r="Z31" s="24"/>
      <c r="AA31" s="23"/>
      <c r="AB31" s="19"/>
      <c r="AC31" s="19"/>
      <c r="AD31" s="19"/>
      <c r="AE31" s="6"/>
      <c r="AF31" s="19"/>
      <c r="AG31" s="23"/>
      <c r="AH31" s="23"/>
      <c r="AI31" s="23"/>
      <c r="AJ31" s="24"/>
      <c r="AK31" s="23"/>
      <c r="AL31" s="19"/>
      <c r="AM31" s="19"/>
      <c r="AN31" s="19"/>
      <c r="AO31" s="6"/>
      <c r="AP31" s="19"/>
      <c r="AQ31" s="23"/>
      <c r="AR31" s="23"/>
      <c r="AS31" s="23"/>
      <c r="AT31" s="24"/>
      <c r="AU31" s="23"/>
      <c r="AV31" s="19"/>
      <c r="AW31" s="19"/>
      <c r="AX31" s="19"/>
      <c r="AY31" s="6"/>
      <c r="AZ31" s="19"/>
      <c r="BA31" s="23"/>
      <c r="BB31" s="23"/>
      <c r="BC31" s="23"/>
      <c r="BD31" s="24"/>
      <c r="BE31" s="23"/>
      <c r="BF31" s="19"/>
      <c r="BG31" s="19"/>
      <c r="BH31" s="19"/>
      <c r="BI31" s="6"/>
      <c r="BJ31" s="19"/>
      <c r="BK31" s="23"/>
      <c r="BL31" s="23"/>
      <c r="BM31" s="23"/>
      <c r="BN31" s="24"/>
      <c r="BO31" s="23"/>
      <c r="BP31" s="19"/>
      <c r="BQ31" s="19"/>
      <c r="BR31" s="19"/>
      <c r="BS31" s="6"/>
      <c r="BT31" s="19"/>
      <c r="BU31" s="23"/>
      <c r="BV31" s="23"/>
      <c r="BW31" s="23"/>
      <c r="BX31" s="24"/>
      <c r="BY31" s="23"/>
      <c r="BZ31" s="19"/>
      <c r="CA31" s="19"/>
      <c r="CB31" s="19"/>
      <c r="CC31" s="6"/>
      <c r="CD31" s="19"/>
    </row>
    <row r="32" spans="1:82" ht="77.099999999999994" customHeight="1">
      <c r="A32" s="175" t="s">
        <v>459</v>
      </c>
      <c r="B32" s="45" t="s">
        <v>105</v>
      </c>
      <c r="C32" s="22" t="s">
        <v>424</v>
      </c>
      <c r="D32" s="23" t="s">
        <v>267</v>
      </c>
      <c r="E32" s="23" t="s">
        <v>268</v>
      </c>
      <c r="F32" s="23" t="s">
        <v>269</v>
      </c>
      <c r="G32" s="23" t="s">
        <v>270</v>
      </c>
      <c r="H32" s="19"/>
      <c r="I32" s="19"/>
      <c r="J32" s="19"/>
      <c r="K32" s="6"/>
      <c r="L32" s="19"/>
      <c r="M32" s="23"/>
      <c r="N32" s="23"/>
      <c r="O32" s="23"/>
      <c r="P32" s="24"/>
      <c r="Q32" s="23"/>
      <c r="R32" s="19"/>
      <c r="S32" s="19"/>
      <c r="T32" s="19"/>
      <c r="U32" s="6"/>
      <c r="V32" s="19"/>
      <c r="W32" s="23"/>
      <c r="X32" s="23"/>
      <c r="Y32" s="23"/>
      <c r="Z32" s="24"/>
      <c r="AA32" s="23"/>
      <c r="AB32" s="19"/>
      <c r="AC32" s="19"/>
      <c r="AD32" s="19"/>
      <c r="AE32" s="6"/>
      <c r="AF32" s="19"/>
      <c r="AG32" s="23"/>
      <c r="AH32" s="23"/>
      <c r="AI32" s="23"/>
      <c r="AJ32" s="24"/>
      <c r="AK32" s="23"/>
      <c r="AL32" s="19"/>
      <c r="AM32" s="19"/>
      <c r="AN32" s="19"/>
      <c r="AO32" s="6"/>
      <c r="AP32" s="19"/>
      <c r="AQ32" s="23"/>
      <c r="AR32" s="23"/>
      <c r="AS32" s="23"/>
      <c r="AT32" s="24"/>
      <c r="AU32" s="23"/>
      <c r="AV32" s="19"/>
      <c r="AW32" s="19"/>
      <c r="AX32" s="19"/>
      <c r="AY32" s="6"/>
      <c r="AZ32" s="19"/>
      <c r="BA32" s="23"/>
      <c r="BB32" s="23"/>
      <c r="BC32" s="23"/>
      <c r="BD32" s="24"/>
      <c r="BE32" s="23"/>
      <c r="BF32" s="19"/>
      <c r="BG32" s="19"/>
      <c r="BH32" s="19"/>
      <c r="BI32" s="6"/>
      <c r="BJ32" s="19"/>
      <c r="BK32" s="23"/>
      <c r="BL32" s="23"/>
      <c r="BM32" s="23"/>
      <c r="BN32" s="24"/>
      <c r="BO32" s="23"/>
      <c r="BP32" s="19"/>
      <c r="BQ32" s="19"/>
      <c r="BR32" s="19"/>
      <c r="BS32" s="6"/>
      <c r="BT32" s="19"/>
      <c r="BU32" s="23"/>
      <c r="BV32" s="23"/>
      <c r="BW32" s="23"/>
      <c r="BX32" s="24"/>
      <c r="BY32" s="23"/>
      <c r="BZ32" s="19"/>
      <c r="CA32" s="19"/>
      <c r="CB32" s="19"/>
      <c r="CC32" s="6"/>
      <c r="CD32" s="19"/>
    </row>
    <row r="33" spans="1:82" ht="77.099999999999994" customHeight="1">
      <c r="A33" s="176" t="s">
        <v>460</v>
      </c>
      <c r="B33" s="134" t="s">
        <v>453</v>
      </c>
      <c r="C33" s="22" t="s">
        <v>421</v>
      </c>
      <c r="D33" s="23" t="s">
        <v>271</v>
      </c>
      <c r="E33" s="23" t="s">
        <v>272</v>
      </c>
      <c r="F33" s="23" t="s">
        <v>273</v>
      </c>
      <c r="G33" s="23" t="s">
        <v>274</v>
      </c>
      <c r="H33" s="19"/>
      <c r="I33" s="19"/>
      <c r="J33" s="19"/>
      <c r="K33" s="6"/>
      <c r="L33" s="19"/>
      <c r="M33" s="23"/>
      <c r="N33" s="23"/>
      <c r="O33" s="23"/>
      <c r="P33" s="24"/>
      <c r="Q33" s="23"/>
      <c r="R33" s="19"/>
      <c r="S33" s="19"/>
      <c r="T33" s="19"/>
      <c r="U33" s="6"/>
      <c r="V33" s="19"/>
      <c r="W33" s="23"/>
      <c r="X33" s="23"/>
      <c r="Y33" s="23"/>
      <c r="Z33" s="24"/>
      <c r="AA33" s="23"/>
      <c r="AB33" s="19"/>
      <c r="AC33" s="19"/>
      <c r="AD33" s="19"/>
      <c r="AE33" s="6"/>
      <c r="AF33" s="19"/>
      <c r="AG33" s="23"/>
      <c r="AH33" s="23"/>
      <c r="AI33" s="23"/>
      <c r="AJ33" s="24"/>
      <c r="AK33" s="23"/>
      <c r="AL33" s="19"/>
      <c r="AM33" s="19"/>
      <c r="AN33" s="19"/>
      <c r="AO33" s="6"/>
      <c r="AP33" s="19"/>
      <c r="AQ33" s="23"/>
      <c r="AR33" s="23"/>
      <c r="AS33" s="23"/>
      <c r="AT33" s="24"/>
      <c r="AU33" s="23"/>
      <c r="AV33" s="19"/>
      <c r="AW33" s="19"/>
      <c r="AX33" s="19"/>
      <c r="AY33" s="6"/>
      <c r="AZ33" s="19"/>
      <c r="BA33" s="23"/>
      <c r="BB33" s="23"/>
      <c r="BC33" s="23"/>
      <c r="BD33" s="24"/>
      <c r="BE33" s="23"/>
      <c r="BF33" s="19"/>
      <c r="BG33" s="19"/>
      <c r="BH33" s="19"/>
      <c r="BI33" s="6"/>
      <c r="BJ33" s="19"/>
      <c r="BK33" s="23"/>
      <c r="BL33" s="23"/>
      <c r="BM33" s="23"/>
      <c r="BN33" s="24"/>
      <c r="BO33" s="23"/>
      <c r="BP33" s="19"/>
      <c r="BQ33" s="19"/>
      <c r="BR33" s="19"/>
      <c r="BS33" s="6"/>
      <c r="BT33" s="19"/>
      <c r="BU33" s="23"/>
      <c r="BV33" s="23"/>
      <c r="BW33" s="23"/>
      <c r="BX33" s="24"/>
      <c r="BY33" s="23"/>
      <c r="BZ33" s="19"/>
      <c r="CA33" s="19"/>
      <c r="CB33" s="19"/>
      <c r="CC33" s="6"/>
      <c r="CD33" s="19"/>
    </row>
    <row r="34" spans="1:82" ht="77.099999999999994" customHeight="1">
      <c r="A34" s="176" t="s">
        <v>460</v>
      </c>
      <c r="B34" s="134" t="s">
        <v>454</v>
      </c>
      <c r="C34" s="22" t="s">
        <v>418</v>
      </c>
      <c r="D34" s="23" t="s">
        <v>275</v>
      </c>
      <c r="E34" s="23" t="s">
        <v>276</v>
      </c>
      <c r="F34" s="23" t="s">
        <v>277</v>
      </c>
      <c r="G34" s="23" t="s">
        <v>278</v>
      </c>
      <c r="H34" s="19"/>
      <c r="I34" s="19"/>
      <c r="J34" s="19"/>
      <c r="K34" s="6"/>
      <c r="L34" s="19"/>
      <c r="M34" s="23"/>
      <c r="N34" s="23"/>
      <c r="O34" s="23"/>
      <c r="P34" s="24"/>
      <c r="Q34" s="23"/>
      <c r="R34" s="19"/>
      <c r="S34" s="19"/>
      <c r="T34" s="19"/>
      <c r="U34" s="6"/>
      <c r="V34" s="19"/>
      <c r="W34" s="23"/>
      <c r="X34" s="23"/>
      <c r="Y34" s="23"/>
      <c r="Z34" s="24"/>
      <c r="AA34" s="23"/>
      <c r="AB34" s="19"/>
      <c r="AC34" s="19"/>
      <c r="AD34" s="19"/>
      <c r="AE34" s="6"/>
      <c r="AF34" s="19"/>
      <c r="AG34" s="23"/>
      <c r="AH34" s="23"/>
      <c r="AI34" s="23"/>
      <c r="AJ34" s="24"/>
      <c r="AK34" s="23"/>
      <c r="AL34" s="19"/>
      <c r="AM34" s="19"/>
      <c r="AN34" s="19"/>
      <c r="AO34" s="6"/>
      <c r="AP34" s="19"/>
      <c r="AQ34" s="23"/>
      <c r="AR34" s="23"/>
      <c r="AS34" s="23"/>
      <c r="AT34" s="24"/>
      <c r="AU34" s="23"/>
      <c r="AV34" s="19"/>
      <c r="AW34" s="19"/>
      <c r="AX34" s="19"/>
      <c r="AY34" s="6"/>
      <c r="AZ34" s="19"/>
      <c r="BA34" s="23"/>
      <c r="BB34" s="23"/>
      <c r="BC34" s="23"/>
      <c r="BD34" s="24"/>
      <c r="BE34" s="23"/>
      <c r="BF34" s="19"/>
      <c r="BG34" s="19"/>
      <c r="BH34" s="19"/>
      <c r="BI34" s="6"/>
      <c r="BJ34" s="19"/>
      <c r="BK34" s="23"/>
      <c r="BL34" s="23"/>
      <c r="BM34" s="23"/>
      <c r="BN34" s="24"/>
      <c r="BO34" s="23"/>
      <c r="BP34" s="19"/>
      <c r="BQ34" s="19"/>
      <c r="BR34" s="19"/>
      <c r="BS34" s="6"/>
      <c r="BT34" s="19"/>
      <c r="BU34" s="23"/>
      <c r="BV34" s="23"/>
      <c r="BW34" s="23"/>
      <c r="BX34" s="24"/>
      <c r="BY34" s="23"/>
      <c r="BZ34" s="19"/>
      <c r="CA34" s="19"/>
      <c r="CB34" s="19"/>
      <c r="CC34" s="6"/>
      <c r="CD34" s="19"/>
    </row>
    <row r="35" spans="1:82" ht="77.099999999999994" customHeight="1">
      <c r="A35" s="176" t="s">
        <v>460</v>
      </c>
      <c r="B35" s="133" t="s">
        <v>455</v>
      </c>
      <c r="C35" s="22" t="s">
        <v>431</v>
      </c>
      <c r="D35" s="23" t="s">
        <v>279</v>
      </c>
      <c r="E35" s="23" t="s">
        <v>280</v>
      </c>
      <c r="F35" s="23" t="s">
        <v>281</v>
      </c>
      <c r="G35" s="23" t="s">
        <v>282</v>
      </c>
      <c r="H35" s="19"/>
      <c r="I35" s="19"/>
      <c r="J35" s="19"/>
      <c r="K35" s="6"/>
      <c r="L35" s="19"/>
      <c r="M35" s="23"/>
      <c r="N35" s="23"/>
      <c r="O35" s="23"/>
      <c r="P35" s="24"/>
      <c r="Q35" s="23"/>
      <c r="R35" s="19"/>
      <c r="S35" s="19"/>
      <c r="T35" s="19"/>
      <c r="U35" s="6"/>
      <c r="V35" s="19"/>
      <c r="W35" s="23"/>
      <c r="X35" s="23"/>
      <c r="Y35" s="23"/>
      <c r="Z35" s="24"/>
      <c r="AA35" s="23"/>
      <c r="AB35" s="19"/>
      <c r="AC35" s="19"/>
      <c r="AD35" s="19"/>
      <c r="AE35" s="6"/>
      <c r="AF35" s="19"/>
      <c r="AG35" s="23"/>
      <c r="AH35" s="23"/>
      <c r="AI35" s="23"/>
      <c r="AJ35" s="24"/>
      <c r="AK35" s="23"/>
      <c r="AL35" s="19"/>
      <c r="AM35" s="19"/>
      <c r="AN35" s="19"/>
      <c r="AO35" s="6"/>
      <c r="AP35" s="19"/>
      <c r="AQ35" s="23"/>
      <c r="AR35" s="23"/>
      <c r="AS35" s="23"/>
      <c r="AT35" s="24"/>
      <c r="AU35" s="23"/>
      <c r="AV35" s="19"/>
      <c r="AW35" s="19"/>
      <c r="AX35" s="19"/>
      <c r="AY35" s="6"/>
      <c r="AZ35" s="19"/>
      <c r="BA35" s="23"/>
      <c r="BB35" s="23"/>
      <c r="BC35" s="23"/>
      <c r="BD35" s="24"/>
      <c r="BE35" s="23"/>
      <c r="BF35" s="19"/>
      <c r="BG35" s="19"/>
      <c r="BH35" s="19"/>
      <c r="BI35" s="6"/>
      <c r="BJ35" s="19"/>
      <c r="BK35" s="23"/>
      <c r="BL35" s="23"/>
      <c r="BM35" s="23"/>
      <c r="BN35" s="24"/>
      <c r="BO35" s="23"/>
      <c r="BP35" s="19"/>
      <c r="BQ35" s="19"/>
      <c r="BR35" s="19"/>
      <c r="BS35" s="6"/>
      <c r="BT35" s="19"/>
      <c r="BU35" s="23"/>
      <c r="BV35" s="23"/>
      <c r="BW35" s="23"/>
      <c r="BX35" s="24"/>
      <c r="BY35" s="23"/>
      <c r="BZ35" s="19"/>
      <c r="CA35" s="19"/>
      <c r="CB35" s="19"/>
      <c r="CC35" s="6"/>
      <c r="CD35" s="19"/>
    </row>
    <row r="36" spans="1:82" ht="77.099999999999994" customHeight="1">
      <c r="A36" s="175" t="s">
        <v>460</v>
      </c>
      <c r="B36" s="45" t="s">
        <v>115</v>
      </c>
      <c r="C36" s="22" t="s">
        <v>432</v>
      </c>
      <c r="D36" s="23" t="s">
        <v>283</v>
      </c>
      <c r="E36" s="23" t="s">
        <v>284</v>
      </c>
      <c r="F36" s="23" t="s">
        <v>285</v>
      </c>
      <c r="G36" s="23" t="s">
        <v>286</v>
      </c>
      <c r="H36" s="19"/>
      <c r="I36" s="19"/>
      <c r="J36" s="19"/>
      <c r="K36" s="6"/>
      <c r="L36" s="19"/>
      <c r="M36" s="23"/>
      <c r="N36" s="23"/>
      <c r="O36" s="23"/>
      <c r="P36" s="24"/>
      <c r="Q36" s="23"/>
      <c r="R36" s="19"/>
      <c r="S36" s="19"/>
      <c r="T36" s="19"/>
      <c r="U36" s="6"/>
      <c r="V36" s="19"/>
      <c r="W36" s="23"/>
      <c r="X36" s="23"/>
      <c r="Y36" s="23"/>
      <c r="Z36" s="24"/>
      <c r="AA36" s="23"/>
      <c r="AB36" s="19"/>
      <c r="AC36" s="19"/>
      <c r="AD36" s="19"/>
      <c r="AE36" s="6"/>
      <c r="AF36" s="19"/>
      <c r="AG36" s="23"/>
      <c r="AH36" s="23"/>
      <c r="AI36" s="23"/>
      <c r="AJ36" s="24"/>
      <c r="AK36" s="23"/>
      <c r="AL36" s="19"/>
      <c r="AM36" s="19"/>
      <c r="AN36" s="19"/>
      <c r="AO36" s="6"/>
      <c r="AP36" s="19"/>
      <c r="AQ36" s="23"/>
      <c r="AR36" s="23"/>
      <c r="AS36" s="23"/>
      <c r="AT36" s="24"/>
      <c r="AU36" s="23"/>
      <c r="AV36" s="19"/>
      <c r="AW36" s="19"/>
      <c r="AX36" s="19"/>
      <c r="AY36" s="6"/>
      <c r="AZ36" s="19"/>
      <c r="BA36" s="23"/>
      <c r="BB36" s="23"/>
      <c r="BC36" s="23"/>
      <c r="BD36" s="24"/>
      <c r="BE36" s="23"/>
      <c r="BF36" s="19"/>
      <c r="BG36" s="19"/>
      <c r="BH36" s="19"/>
      <c r="BI36" s="6"/>
      <c r="BJ36" s="19"/>
      <c r="BK36" s="23"/>
      <c r="BL36" s="23"/>
      <c r="BM36" s="23"/>
      <c r="BN36" s="24"/>
      <c r="BO36" s="23"/>
      <c r="BP36" s="19"/>
      <c r="BQ36" s="19"/>
      <c r="BR36" s="19"/>
      <c r="BS36" s="6"/>
      <c r="BT36" s="19"/>
      <c r="BU36" s="23"/>
      <c r="BV36" s="23"/>
      <c r="BW36" s="23"/>
      <c r="BX36" s="24"/>
      <c r="BY36" s="23"/>
      <c r="BZ36" s="19"/>
      <c r="CA36" s="19"/>
      <c r="CB36" s="19"/>
      <c r="CC36" s="6"/>
      <c r="CD36" s="19"/>
    </row>
    <row r="37" spans="1:82" ht="77.099999999999994" customHeight="1">
      <c r="A37" s="175" t="s">
        <v>460</v>
      </c>
      <c r="B37" s="45" t="s">
        <v>107</v>
      </c>
      <c r="C37" s="22" t="s">
        <v>426</v>
      </c>
      <c r="D37" s="23" t="s">
        <v>287</v>
      </c>
      <c r="E37" s="23" t="s">
        <v>288</v>
      </c>
      <c r="F37" s="23" t="s">
        <v>289</v>
      </c>
      <c r="G37" s="23" t="s">
        <v>290</v>
      </c>
      <c r="H37" s="19"/>
      <c r="I37" s="19"/>
      <c r="J37" s="19"/>
      <c r="K37" s="6"/>
      <c r="L37" s="19"/>
      <c r="M37" s="23"/>
      <c r="N37" s="23"/>
      <c r="O37" s="23"/>
      <c r="P37" s="24"/>
      <c r="Q37" s="23"/>
      <c r="R37" s="19"/>
      <c r="S37" s="19"/>
      <c r="T37" s="19"/>
      <c r="U37" s="6"/>
      <c r="V37" s="19"/>
      <c r="W37" s="23"/>
      <c r="X37" s="23"/>
      <c r="Y37" s="23"/>
      <c r="Z37" s="24"/>
      <c r="AA37" s="23"/>
      <c r="AB37" s="19"/>
      <c r="AC37" s="19"/>
      <c r="AD37" s="19"/>
      <c r="AE37" s="6"/>
      <c r="AF37" s="19"/>
      <c r="AG37" s="23"/>
      <c r="AH37" s="23"/>
      <c r="AI37" s="23"/>
      <c r="AJ37" s="24"/>
      <c r="AK37" s="23"/>
      <c r="AL37" s="19"/>
      <c r="AM37" s="19"/>
      <c r="AN37" s="19"/>
      <c r="AO37" s="6"/>
      <c r="AP37" s="19"/>
      <c r="AQ37" s="23"/>
      <c r="AR37" s="23"/>
      <c r="AS37" s="23"/>
      <c r="AT37" s="24"/>
      <c r="AU37" s="23"/>
      <c r="AV37" s="19"/>
      <c r="AW37" s="19"/>
      <c r="AX37" s="19"/>
      <c r="AY37" s="6"/>
      <c r="AZ37" s="19"/>
      <c r="BA37" s="23"/>
      <c r="BB37" s="23"/>
      <c r="BC37" s="23"/>
      <c r="BD37" s="24"/>
      <c r="BE37" s="23"/>
      <c r="BF37" s="19"/>
      <c r="BG37" s="19"/>
      <c r="BH37" s="19"/>
      <c r="BI37" s="6"/>
      <c r="BJ37" s="19"/>
      <c r="BK37" s="23"/>
      <c r="BL37" s="23"/>
      <c r="BM37" s="23"/>
      <c r="BN37" s="24"/>
      <c r="BO37" s="23"/>
      <c r="BP37" s="19"/>
      <c r="BQ37" s="19"/>
      <c r="BR37" s="19"/>
      <c r="BS37" s="6"/>
      <c r="BT37" s="19"/>
      <c r="BU37" s="23"/>
      <c r="BV37" s="23"/>
      <c r="BW37" s="23"/>
      <c r="BX37" s="24"/>
      <c r="BY37" s="23"/>
      <c r="BZ37" s="19"/>
      <c r="CA37" s="19"/>
      <c r="CB37" s="19"/>
      <c r="CC37" s="6"/>
      <c r="CD37" s="19"/>
    </row>
    <row r="38" spans="1:82" ht="77.099999999999994" customHeight="1">
      <c r="A38" s="175" t="s">
        <v>460</v>
      </c>
      <c r="B38" s="45" t="s">
        <v>200</v>
      </c>
      <c r="C38" s="22" t="s">
        <v>423</v>
      </c>
      <c r="D38" s="23" t="s">
        <v>291</v>
      </c>
      <c r="E38" s="23" t="s">
        <v>292</v>
      </c>
      <c r="F38" s="23" t="s">
        <v>293</v>
      </c>
      <c r="G38" s="23" t="s">
        <v>294</v>
      </c>
      <c r="H38" s="19"/>
      <c r="I38" s="19"/>
      <c r="J38" s="19"/>
      <c r="K38" s="6"/>
      <c r="L38" s="19"/>
      <c r="M38" s="23"/>
      <c r="N38" s="23"/>
      <c r="O38" s="23"/>
      <c r="P38" s="24"/>
      <c r="Q38" s="23"/>
      <c r="R38" s="19"/>
      <c r="S38" s="19"/>
      <c r="T38" s="19"/>
      <c r="U38" s="6"/>
      <c r="V38" s="19"/>
      <c r="W38" s="23"/>
      <c r="X38" s="23"/>
      <c r="Y38" s="23"/>
      <c r="Z38" s="24"/>
      <c r="AA38" s="23"/>
      <c r="AB38" s="19"/>
      <c r="AC38" s="19"/>
      <c r="AD38" s="19"/>
      <c r="AE38" s="6"/>
      <c r="AF38" s="19"/>
      <c r="AG38" s="23"/>
      <c r="AH38" s="23"/>
      <c r="AI38" s="23"/>
      <c r="AJ38" s="24"/>
      <c r="AK38" s="23"/>
      <c r="AL38" s="19"/>
      <c r="AM38" s="19"/>
      <c r="AN38" s="19"/>
      <c r="AO38" s="6"/>
      <c r="AP38" s="19"/>
      <c r="AQ38" s="23"/>
      <c r="AR38" s="23"/>
      <c r="AS38" s="23"/>
      <c r="AT38" s="24"/>
      <c r="AU38" s="23"/>
      <c r="AV38" s="19"/>
      <c r="AW38" s="19"/>
      <c r="AX38" s="19"/>
      <c r="AY38" s="6"/>
      <c r="AZ38" s="19"/>
      <c r="BA38" s="23"/>
      <c r="BB38" s="23"/>
      <c r="BC38" s="23"/>
      <c r="BD38" s="24"/>
      <c r="BE38" s="23"/>
      <c r="BF38" s="19"/>
      <c r="BG38" s="19"/>
      <c r="BH38" s="19"/>
      <c r="BI38" s="6"/>
      <c r="BJ38" s="19"/>
      <c r="BK38" s="23"/>
      <c r="BL38" s="23"/>
      <c r="BM38" s="23"/>
      <c r="BN38" s="24"/>
      <c r="BO38" s="23"/>
      <c r="BP38" s="19"/>
      <c r="BQ38" s="19"/>
      <c r="BR38" s="19"/>
      <c r="BS38" s="6"/>
      <c r="BT38" s="19"/>
      <c r="BU38" s="23"/>
      <c r="BV38" s="23"/>
      <c r="BW38" s="23"/>
      <c r="BX38" s="24"/>
      <c r="BY38" s="23"/>
      <c r="BZ38" s="19"/>
      <c r="CA38" s="19"/>
      <c r="CB38" s="19"/>
      <c r="CC38" s="6"/>
      <c r="CD38" s="19"/>
    </row>
    <row r="39" spans="1:82" ht="77.099999999999994" customHeight="1">
      <c r="A39" s="176" t="s">
        <v>461</v>
      </c>
      <c r="B39" s="134" t="s">
        <v>456</v>
      </c>
      <c r="C39" s="22" t="s">
        <v>427</v>
      </c>
      <c r="D39" s="23" t="s">
        <v>295</v>
      </c>
      <c r="E39" s="23" t="s">
        <v>296</v>
      </c>
      <c r="F39" s="23" t="s">
        <v>297</v>
      </c>
      <c r="G39" s="23" t="s">
        <v>298</v>
      </c>
      <c r="H39" s="19"/>
      <c r="I39" s="19"/>
      <c r="J39" s="19"/>
      <c r="K39" s="6"/>
      <c r="L39" s="19"/>
      <c r="M39" s="23"/>
      <c r="N39" s="23"/>
      <c r="O39" s="23"/>
      <c r="P39" s="24"/>
      <c r="Q39" s="23"/>
      <c r="R39" s="19"/>
      <c r="S39" s="19"/>
      <c r="T39" s="19"/>
      <c r="U39" s="6"/>
      <c r="V39" s="19"/>
      <c r="W39" s="23"/>
      <c r="X39" s="23"/>
      <c r="Y39" s="23"/>
      <c r="Z39" s="24"/>
      <c r="AA39" s="23"/>
      <c r="AB39" s="19"/>
      <c r="AC39" s="19"/>
      <c r="AD39" s="19"/>
      <c r="AE39" s="6"/>
      <c r="AF39" s="19"/>
      <c r="AG39" s="23"/>
      <c r="AH39" s="23"/>
      <c r="AI39" s="23"/>
      <c r="AJ39" s="24"/>
      <c r="AK39" s="23"/>
      <c r="AL39" s="19"/>
      <c r="AM39" s="19"/>
      <c r="AN39" s="19"/>
      <c r="AO39" s="6"/>
      <c r="AP39" s="19"/>
      <c r="AQ39" s="23"/>
      <c r="AR39" s="23"/>
      <c r="AS39" s="23"/>
      <c r="AT39" s="24"/>
      <c r="AU39" s="23"/>
      <c r="AV39" s="19"/>
      <c r="AW39" s="19"/>
      <c r="AX39" s="19"/>
      <c r="AY39" s="6"/>
      <c r="AZ39" s="19"/>
      <c r="BA39" s="23"/>
      <c r="BB39" s="23"/>
      <c r="BC39" s="23"/>
      <c r="BD39" s="24"/>
      <c r="BE39" s="23"/>
      <c r="BF39" s="19"/>
      <c r="BG39" s="19"/>
      <c r="BH39" s="19"/>
      <c r="BI39" s="6"/>
      <c r="BJ39" s="19"/>
      <c r="BK39" s="23"/>
      <c r="BL39" s="23"/>
      <c r="BM39" s="23"/>
      <c r="BN39" s="24"/>
      <c r="BO39" s="23"/>
      <c r="BP39" s="19"/>
      <c r="BQ39" s="19"/>
      <c r="BR39" s="19"/>
      <c r="BS39" s="6"/>
      <c r="BT39" s="19"/>
      <c r="BU39" s="23"/>
      <c r="BV39" s="23"/>
      <c r="BW39" s="23"/>
      <c r="BX39" s="24"/>
      <c r="BY39" s="23"/>
      <c r="BZ39" s="19"/>
      <c r="CA39" s="19"/>
      <c r="CB39" s="19"/>
      <c r="CC39" s="6"/>
      <c r="CD39" s="19"/>
    </row>
    <row r="40" spans="1:82" ht="77.099999999999994" customHeight="1">
      <c r="A40" s="175" t="s">
        <v>461</v>
      </c>
      <c r="B40" s="45" t="s">
        <v>201</v>
      </c>
      <c r="C40" s="22" t="s">
        <v>439</v>
      </c>
      <c r="D40" s="23" t="s">
        <v>299</v>
      </c>
      <c r="E40" s="23" t="s">
        <v>300</v>
      </c>
      <c r="F40" s="23" t="s">
        <v>301</v>
      </c>
      <c r="G40" s="23" t="s">
        <v>302</v>
      </c>
      <c r="H40" s="19"/>
      <c r="I40" s="19"/>
      <c r="J40" s="19"/>
      <c r="K40" s="6"/>
      <c r="L40" s="19"/>
      <c r="M40" s="23"/>
      <c r="N40" s="23"/>
      <c r="O40" s="23"/>
      <c r="P40" s="24"/>
      <c r="Q40" s="23"/>
      <c r="R40" s="19"/>
      <c r="S40" s="19"/>
      <c r="T40" s="19"/>
      <c r="U40" s="6"/>
      <c r="V40" s="19"/>
      <c r="W40" s="23"/>
      <c r="X40" s="23"/>
      <c r="Y40" s="23"/>
      <c r="Z40" s="24"/>
      <c r="AA40" s="23"/>
      <c r="AB40" s="19"/>
      <c r="AC40" s="19"/>
      <c r="AD40" s="19"/>
      <c r="AE40" s="6"/>
      <c r="AF40" s="19"/>
      <c r="AG40" s="23"/>
      <c r="AH40" s="23"/>
      <c r="AI40" s="23"/>
      <c r="AJ40" s="24"/>
      <c r="AK40" s="23"/>
      <c r="AL40" s="19"/>
      <c r="AM40" s="19"/>
      <c r="AN40" s="19"/>
      <c r="AO40" s="6"/>
      <c r="AP40" s="19"/>
      <c r="AQ40" s="23"/>
      <c r="AR40" s="23"/>
      <c r="AS40" s="23"/>
      <c r="AT40" s="24"/>
      <c r="AU40" s="23"/>
      <c r="AV40" s="19"/>
      <c r="AW40" s="19"/>
      <c r="AX40" s="19"/>
      <c r="AY40" s="6"/>
      <c r="AZ40" s="19"/>
      <c r="BA40" s="23"/>
      <c r="BB40" s="23"/>
      <c r="BC40" s="23"/>
      <c r="BD40" s="24"/>
      <c r="BE40" s="23"/>
      <c r="BF40" s="19"/>
      <c r="BG40" s="19"/>
      <c r="BH40" s="19"/>
      <c r="BI40" s="6"/>
      <c r="BJ40" s="19"/>
      <c r="BK40" s="23"/>
      <c r="BL40" s="23"/>
      <c r="BM40" s="23"/>
      <c r="BN40" s="24"/>
      <c r="BO40" s="23"/>
      <c r="BP40" s="19"/>
      <c r="BQ40" s="19"/>
      <c r="BR40" s="19"/>
      <c r="BS40" s="6"/>
      <c r="BT40" s="19"/>
      <c r="BU40" s="23"/>
      <c r="BV40" s="23"/>
      <c r="BW40" s="23"/>
      <c r="BX40" s="24"/>
      <c r="BY40" s="23"/>
      <c r="BZ40" s="19"/>
      <c r="CA40" s="19"/>
      <c r="CB40" s="19"/>
      <c r="CC40" s="6"/>
      <c r="CD40" s="19"/>
    </row>
    <row r="41" spans="1:82" s="5" customFormat="1" ht="57" customHeight="1">
      <c r="B41" s="36" t="s">
        <v>93</v>
      </c>
      <c r="C41" s="37"/>
      <c r="D41" s="38"/>
      <c r="E41" s="38"/>
      <c r="F41" s="38"/>
      <c r="G41" s="30"/>
      <c r="H41" s="29"/>
      <c r="I41" s="101"/>
      <c r="J41" s="99" t="e">
        <f>Scoring!AK40</f>
        <v>#DIV/0!</v>
      </c>
      <c r="K41" s="100" t="str">
        <f>IFERROR(AVERAGE(K4:K15, K18:K40), "")</f>
        <v/>
      </c>
      <c r="L41" s="29" t="str">
        <f>IFERROR(AVERAGE(L18:L40), "")</f>
        <v/>
      </c>
      <c r="M41" s="29"/>
      <c r="N41" s="101"/>
      <c r="O41" s="99" t="e">
        <f>Scoring!AL40</f>
        <v>#DIV/0!</v>
      </c>
      <c r="P41" s="100" t="str">
        <f>IFERROR(AVERAGE(P4:P15, P18:P40), "")</f>
        <v/>
      </c>
      <c r="Q41" s="29" t="str">
        <f>IFERROR(AVERAGE(Q18:Q40), "")</f>
        <v/>
      </c>
      <c r="R41" s="29"/>
      <c r="S41" s="101"/>
      <c r="T41" s="99" t="e">
        <f>Scoring!AM40</f>
        <v>#DIV/0!</v>
      </c>
      <c r="U41" s="100" t="str">
        <f>IFERROR(AVERAGE(U4:U15, U18:U40), "")</f>
        <v/>
      </c>
      <c r="V41" s="29" t="str">
        <f>IFERROR(AVERAGE(V18:V40), "")</f>
        <v/>
      </c>
      <c r="W41" s="29"/>
      <c r="X41" s="101"/>
      <c r="Y41" s="99" t="e">
        <f>Scoring!AN40</f>
        <v>#DIV/0!</v>
      </c>
      <c r="Z41" s="100" t="str">
        <f>IFERROR(AVERAGE(Z4:Z15, Z18:Z40), "")</f>
        <v/>
      </c>
      <c r="AA41" s="29" t="str">
        <f>IFERROR(AVERAGE(AA18:AA40), "")</f>
        <v/>
      </c>
      <c r="AB41" s="29"/>
      <c r="AC41" s="101"/>
      <c r="AD41" s="99" t="e">
        <f>Scoring!AO40</f>
        <v>#DIV/0!</v>
      </c>
      <c r="AE41" s="100" t="str">
        <f>IFERROR(AVERAGE(AE4:AE15, AE18:AE40), "")</f>
        <v/>
      </c>
      <c r="AF41" s="29" t="str">
        <f>IFERROR(AVERAGE(AF18:AF40), "")</f>
        <v/>
      </c>
      <c r="AG41" s="29"/>
      <c r="AH41" s="101"/>
      <c r="AI41" s="99" t="e">
        <f>Scoring!AP40</f>
        <v>#DIV/0!</v>
      </c>
      <c r="AJ41" s="100" t="str">
        <f>IFERROR(AVERAGE(AJ4:AJ15, AJ18:AJ40), "")</f>
        <v/>
      </c>
      <c r="AK41" s="29" t="str">
        <f>IFERROR(AVERAGE(AK18:AK40), "")</f>
        <v/>
      </c>
      <c r="AL41" s="29"/>
      <c r="AM41" s="101"/>
      <c r="AN41" s="99" t="e">
        <f>Scoring!AQ40</f>
        <v>#DIV/0!</v>
      </c>
      <c r="AO41" s="100" t="str">
        <f>IFERROR(AVERAGE(AO4:AO15, AO18:AO40), "")</f>
        <v/>
      </c>
      <c r="AP41" s="29" t="str">
        <f>IFERROR(AVERAGE(AP18:AP40), "")</f>
        <v/>
      </c>
      <c r="AQ41" s="29"/>
      <c r="AR41" s="101"/>
      <c r="AS41" s="99" t="e">
        <f>Scoring!AR40</f>
        <v>#DIV/0!</v>
      </c>
      <c r="AT41" s="100" t="str">
        <f>IFERROR(AVERAGE(AT4:AT15, AT18:AT40), "")</f>
        <v/>
      </c>
      <c r="AU41" s="29" t="str">
        <f>IFERROR(AVERAGE(AU18:AU40), "")</f>
        <v/>
      </c>
      <c r="AV41" s="29"/>
      <c r="AW41" s="101"/>
      <c r="AX41" s="99" t="e">
        <f>Scoring!AS40</f>
        <v>#DIV/0!</v>
      </c>
      <c r="AY41" s="100" t="str">
        <f>IFERROR(AVERAGE(AY4:AY15, AY18:AY40), "")</f>
        <v/>
      </c>
      <c r="AZ41" s="29" t="str">
        <f>IFERROR(AVERAGE(AZ18:AZ40), "")</f>
        <v/>
      </c>
      <c r="BA41" s="29"/>
      <c r="BB41" s="101"/>
      <c r="BC41" s="99" t="e">
        <f>Scoring!AT40</f>
        <v>#DIV/0!</v>
      </c>
      <c r="BD41" s="100" t="str">
        <f>IFERROR(AVERAGE(BD4:BD15, BD18:BD40), "")</f>
        <v/>
      </c>
      <c r="BE41" s="29" t="str">
        <f>IFERROR(AVERAGE(BE18:BE40), "")</f>
        <v/>
      </c>
      <c r="BF41" s="29"/>
      <c r="BG41" s="101"/>
      <c r="BH41" s="99" t="e">
        <f>Scoring!AU40</f>
        <v>#DIV/0!</v>
      </c>
      <c r="BI41" s="100" t="str">
        <f>IFERROR(AVERAGE(BI4:BI15, BI18:BI40), "")</f>
        <v/>
      </c>
      <c r="BJ41" s="29" t="str">
        <f>IFERROR(AVERAGE(BJ18:BJ40), "")</f>
        <v/>
      </c>
      <c r="BK41" s="29"/>
      <c r="BL41" s="101"/>
      <c r="BM41" s="99" t="e">
        <f>Scoring!AV40</f>
        <v>#DIV/0!</v>
      </c>
      <c r="BN41" s="100" t="str">
        <f>IFERROR(AVERAGE(BN4:BN15, BN18:BN40), "")</f>
        <v/>
      </c>
      <c r="BO41" s="29" t="str">
        <f>IFERROR(AVERAGE(BO18:BO40), "")</f>
        <v/>
      </c>
      <c r="BP41" s="29"/>
      <c r="BQ41" s="101"/>
      <c r="BR41" s="99" t="e">
        <f>Scoring!AW40</f>
        <v>#DIV/0!</v>
      </c>
      <c r="BS41" s="100" t="str">
        <f>IFERROR(AVERAGE(BS4:BS15, BS18:BS40), "")</f>
        <v/>
      </c>
      <c r="BT41" s="29" t="str">
        <f>IFERROR(AVERAGE(BT18:BT40), "")</f>
        <v/>
      </c>
      <c r="BU41" s="29"/>
      <c r="BV41" s="101"/>
      <c r="BW41" s="99" t="e">
        <f>Scoring!AX40</f>
        <v>#DIV/0!</v>
      </c>
      <c r="BX41" s="100" t="str">
        <f>IFERROR(AVERAGE(BX4:BX15, BX18:BX40), "")</f>
        <v/>
      </c>
      <c r="BY41" s="29" t="str">
        <f>IFERROR(AVERAGE(BY18:BY40), "")</f>
        <v/>
      </c>
      <c r="BZ41" s="29"/>
      <c r="CA41" s="101"/>
      <c r="CB41" s="99" t="e">
        <f>Scoring!AY40</f>
        <v>#DIV/0!</v>
      </c>
      <c r="CC41" s="100" t="str">
        <f>IFERROR(AVERAGE(CC4:CC15, CC18:CC40), "")</f>
        <v/>
      </c>
      <c r="CD41" s="29" t="str">
        <f>IFERROR(AVERAGE(CD18:CD40), "")</f>
        <v/>
      </c>
    </row>
    <row r="42" spans="1:82">
      <c r="L42" s="25"/>
      <c r="O42" s="102"/>
      <c r="Q42" s="25"/>
      <c r="R42" s="25"/>
      <c r="S42" s="25"/>
      <c r="T42" s="25"/>
      <c r="Z42" s="25"/>
      <c r="AA42" s="25"/>
      <c r="AG42" s="25"/>
      <c r="AH42" s="25"/>
      <c r="AN42" s="25"/>
      <c r="AO42" s="25"/>
      <c r="AU42" s="25"/>
      <c r="AV42" s="25"/>
      <c r="BB42" s="25"/>
      <c r="BC42" s="25"/>
      <c r="BI42" s="25"/>
      <c r="BJ42" s="25"/>
      <c r="BP42" s="25"/>
      <c r="BQ42" s="25"/>
      <c r="BW42" s="25"/>
      <c r="BX42" s="25"/>
      <c r="CD42" s="25"/>
    </row>
    <row r="43" spans="1:82" ht="34.5" customHeight="1">
      <c r="L43" s="25"/>
      <c r="Q43" s="25"/>
      <c r="R43" s="25"/>
      <c r="S43" s="25"/>
      <c r="T43" s="25"/>
      <c r="Z43" s="25"/>
      <c r="AA43" s="25"/>
      <c r="AG43" s="25"/>
      <c r="AH43" s="25"/>
      <c r="AN43" s="25"/>
      <c r="AO43" s="25"/>
      <c r="AU43" s="25"/>
      <c r="AV43" s="25"/>
      <c r="BB43" s="25"/>
      <c r="BC43" s="25"/>
      <c r="BI43" s="25"/>
      <c r="BJ43" s="25"/>
      <c r="BP43" s="25"/>
      <c r="BQ43" s="25"/>
      <c r="BW43" s="25"/>
      <c r="BX43" s="25"/>
      <c r="CD43" s="25"/>
    </row>
    <row r="44" spans="1:82" ht="34.5" customHeight="1">
      <c r="B44" s="24" t="s">
        <v>1</v>
      </c>
      <c r="C44" s="24" t="s">
        <v>2</v>
      </c>
      <c r="E44" s="24" t="s">
        <v>123</v>
      </c>
      <c r="F44" s="24" t="s">
        <v>2</v>
      </c>
      <c r="L44" s="25"/>
      <c r="Q44" s="25"/>
      <c r="R44" s="25"/>
      <c r="S44" s="25"/>
      <c r="T44" s="25"/>
      <c r="Z44" s="25"/>
      <c r="AA44" s="25"/>
      <c r="AG44" s="25"/>
      <c r="AH44" s="25"/>
      <c r="AN44" s="25"/>
      <c r="AO44" s="25"/>
      <c r="AU44" s="25"/>
      <c r="AV44" s="25"/>
      <c r="BB44" s="25"/>
      <c r="BC44" s="25"/>
      <c r="BI44" s="25"/>
      <c r="BJ44" s="25"/>
      <c r="BP44" s="25"/>
      <c r="BQ44" s="25"/>
      <c r="BW44" s="25"/>
      <c r="BX44" s="25"/>
      <c r="CD44" s="25"/>
    </row>
    <row r="45" spans="1:82" ht="99.95" customHeight="1">
      <c r="B45" s="23">
        <v>3</v>
      </c>
      <c r="C45" s="23" t="s">
        <v>99</v>
      </c>
      <c r="E45" s="23">
        <v>-1</v>
      </c>
      <c r="F45" s="23" t="s">
        <v>124</v>
      </c>
    </row>
    <row r="46" spans="1:82" ht="99.95" customHeight="1">
      <c r="B46" s="23">
        <v>2</v>
      </c>
      <c r="C46" s="23" t="s">
        <v>98</v>
      </c>
      <c r="E46" s="23">
        <v>0</v>
      </c>
      <c r="F46" s="23" t="s">
        <v>192</v>
      </c>
    </row>
    <row r="47" spans="1:82" ht="99.95" customHeight="1">
      <c r="B47" s="23">
        <v>1</v>
      </c>
      <c r="C47" s="23" t="s">
        <v>97</v>
      </c>
      <c r="E47" s="23">
        <v>1</v>
      </c>
      <c r="F47" s="23" t="s">
        <v>193</v>
      </c>
    </row>
    <row r="48" spans="1:82" ht="99.95" customHeight="1">
      <c r="B48" s="23">
        <v>0</v>
      </c>
      <c r="C48" s="23" t="s">
        <v>96</v>
      </c>
    </row>
    <row r="49" spans="2:2">
      <c r="B49" s="39"/>
    </row>
  </sheetData>
  <autoFilter ref="B1:CD40" xr:uid="{32BE1E13-1F88-8542-8D60-B95AC4EC9291}">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3" showButton="0"/>
    <filterColumn colId="74" showButton="0"/>
    <filterColumn colId="75" showButton="0"/>
    <filterColumn colId="76" showButton="0"/>
    <filterColumn colId="77" showButton="0"/>
    <filterColumn colId="78" showButton="0"/>
    <filterColumn colId="79" showButton="0"/>
    <filterColumn colId="80" showButton="0"/>
  </autoFilter>
  <mergeCells count="30">
    <mergeCell ref="BZ1:CD1"/>
    <mergeCell ref="BK1:BO1"/>
    <mergeCell ref="H1:L1"/>
    <mergeCell ref="M1:Q1"/>
    <mergeCell ref="R1:V1"/>
    <mergeCell ref="W1:AA1"/>
    <mergeCell ref="AB1:AF1"/>
    <mergeCell ref="AG1:AK1"/>
    <mergeCell ref="AL1:AP1"/>
    <mergeCell ref="AQ1:AU1"/>
    <mergeCell ref="AV1:AZ1"/>
    <mergeCell ref="BA1:BE1"/>
    <mergeCell ref="BF1:BJ1"/>
    <mergeCell ref="AG2:AK2"/>
    <mergeCell ref="AL2:AP2"/>
    <mergeCell ref="AQ2:AU2"/>
    <mergeCell ref="BP1:BT1"/>
    <mergeCell ref="BU1:BY1"/>
    <mergeCell ref="H2:L2"/>
    <mergeCell ref="M2:Q2"/>
    <mergeCell ref="R2:V2"/>
    <mergeCell ref="W2:AA2"/>
    <mergeCell ref="AB2:AF2"/>
    <mergeCell ref="BZ2:CD2"/>
    <mergeCell ref="AV2:AZ2"/>
    <mergeCell ref="BA2:BE2"/>
    <mergeCell ref="BF2:BJ2"/>
    <mergeCell ref="BK2:BO2"/>
    <mergeCell ref="BP2:BT2"/>
    <mergeCell ref="BU2:BY2"/>
  </mergeCells>
  <conditionalFormatting sqref="J4:J16 O4:O16 T4:T16 AD4:AD16 AN4:AN16 AX4:AX16 BH4:BH16 BR4:BR16 CB4:CB16 Y4:Y16 AI4:AI16 AS4:AS16 BC4:BC16 BM4:BM16 BW4:BW16">
    <cfRule type="cellIs" dxfId="43" priority="7" operator="equal">
      <formula>2</formula>
    </cfRule>
    <cfRule type="cellIs" dxfId="42" priority="8" operator="equal">
      <formula>3</formula>
    </cfRule>
    <cfRule type="cellIs" dxfId="41" priority="9" operator="equal">
      <formula>4</formula>
    </cfRule>
    <cfRule type="cellIs" dxfId="40" priority="10" operator="equal">
      <formula>1</formula>
    </cfRule>
  </conditionalFormatting>
  <conditionalFormatting sqref="J18:J41 O18:O41 T18:T41 AD18:AD41 AN18:AN41 AX18:AX41 BH18:BH41 BR18:BR41 CB18:CB41 Y18:Y41 AI18:AI41 AS18:AS41 BC18:BC41 BM18:BM41 BW18:BW41">
    <cfRule type="cellIs" dxfId="39" priority="3" operator="equal">
      <formula>4</formula>
    </cfRule>
    <cfRule type="cellIs" dxfId="38" priority="4" operator="equal">
      <formula>3</formula>
    </cfRule>
    <cfRule type="cellIs" dxfId="37" priority="5" operator="equal">
      <formula>2</formula>
    </cfRule>
    <cfRule type="cellIs" dxfId="36" priority="6" operator="equal">
      <formula>1</formula>
    </cfRule>
  </conditionalFormatting>
  <conditionalFormatting sqref="L1:L1048576 Q4:Q15 AA4:AA15 AK4:AK15 AU4:AU15 BE4:BE15 BO4:BO15 BY4:BY15 Q18:Q40 V3:V41 AF3:AF41 AP3:AP41 AZ3:AZ41 BJ3:BJ41 BT3:BT41 CD3:CD41 AA18:AA40 AK18:AK40 AU18:AU40 BE18:BE40 BO18:BO40 BY18:BY40">
    <cfRule type="containsText" dxfId="35" priority="2" operator="containsText" text="0">
      <formula>NOT(ISERROR(SEARCH("0",L1)))</formula>
    </cfRule>
  </conditionalFormatting>
  <conditionalFormatting sqref="Q1:Q3 AA3 AK3 AU3 BE3 BO3 BY3 Q16:Q17 BY16:BY17 BO16:BO17 BE16:BE17 AU16:AU17 AK16:AK17 AA16:AA17 Q41:Q1048576 AA41 AK41 AU41 BE41 BO41 BY41">
    <cfRule type="containsText" dxfId="34" priority="1" operator="containsText" text="0">
      <formula>NOT(ISERROR(SEARCH("0",Q1)))</formula>
    </cfRule>
  </conditionalFormatting>
  <dataValidations count="4">
    <dataValidation type="list" errorStyle="warning" allowBlank="1" showInputMessage="1" showErrorMessage="1" sqref="J18:J40 O18:O40 T18:T40 AD18:AD40 AN18:AN40 AX18:AX40 BH18:BH40 BR18:BR40 CB18:CB40 Y18:Y40 AI18:AI40 AS18:AS40 BC18:BC40 BM18:BM40 BW18:BW40" xr:uid="{1529D669-0795-8A44-B0AC-75F35DC8CFE8}">
      <formula1>"1,2,3,4"</formula1>
    </dataValidation>
    <dataValidation type="list" errorStyle="warning" allowBlank="1" showInputMessage="1" showErrorMessage="1" sqref="L4:L15 Q4:Q15 V4:V15 AF4:AF15 AP4:AP15 AZ4:AZ15 BJ4:BJ15 BT4:BT15 CD4:CD15 AA4:AA15 AK4:AK15 AU4:AU15 BE4:BE15 BO4:BO15 BY4:BY15 L18:L40 Q18:Q40 V18:V40 AF18:AF40 AP18:AP40 AZ18:AZ40 BJ18:BJ40 BT18:BT40 CD18:CD40 AA18:AA40 AK18:AK40 AU18:AU40 BE18:BE40 BO18:BO40 BY18:BY40" xr:uid="{89B91504-9A92-5848-9F0A-0A6EEA503A3A}">
      <formula1>"0,1,2,3"</formula1>
    </dataValidation>
    <dataValidation type="list" errorStyle="warning" allowBlank="1" showInputMessage="1" showErrorMessage="1" sqref="K4:K15 P4:P15 U4:U15 AE4:AE15 AO4:AO15 AY4:AY15 BI4:BI15 BS4:BS15 CC4:CC15 Z4:Z15 AJ4:AJ15 AT4:AT15 BD4:BD15 BN4:BN15 BX4:BX15 K18:K40 P18:P40 U18:U40 AE18:AE40 AO18:AO40 AY18:AY40 BI18:BI40 BS18:BS40 CC18:CC40 Z18:Z40 AJ18:AJ40 AT18:AT40 BD18:BD40 BN18:BN40 BX18:BX40" xr:uid="{DC88DD88-96AC-BD4F-AC26-E5B3E60727A5}">
      <formula1>"-1,0,1"</formula1>
    </dataValidation>
    <dataValidation type="list" errorStyle="warning" operator="equal" allowBlank="1" showInputMessage="1" showErrorMessage="1" sqref="J4:J15 O4:O15 T4:T15 AD4:AD15 AN4:AN15 AX4:AX15 BH4:BH15 BR4:BR15 CB4:CB15 Y4:Y15 AI4:AI15 AS4:AS15 BC4:BC15 BM4:BM15 BW4:BW15" xr:uid="{8C2E7C18-25CF-C24E-8727-1BE763DA3527}">
      <formula1>"1,2,3,4"</formula1>
    </dataValidation>
  </dataValidation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E145"/>
  <sheetViews>
    <sheetView zoomScale="90" zoomScaleNormal="90" workbookViewId="0">
      <selection activeCell="B2" sqref="B2"/>
    </sheetView>
  </sheetViews>
  <sheetFormatPr defaultColWidth="11.42578125" defaultRowHeight="15"/>
  <cols>
    <col min="1" max="1" width="13.28515625" style="7" customWidth="1"/>
    <col min="2" max="2" width="25.42578125" style="52" customWidth="1"/>
    <col min="3" max="3" width="18.42578125" customWidth="1"/>
    <col min="4" max="4" width="23.28515625" customWidth="1"/>
    <col min="5" max="5" width="19" customWidth="1"/>
    <col min="6" max="7" width="19.42578125" customWidth="1"/>
    <col min="8" max="8" width="22.42578125" customWidth="1"/>
    <col min="9" max="9" width="19.140625" style="21" customWidth="1"/>
    <col min="10" max="10" width="24.140625" customWidth="1"/>
    <col min="11" max="11" width="22.85546875" style="21" customWidth="1"/>
    <col min="12" max="12" width="13.140625" customWidth="1"/>
    <col min="13" max="13" width="19.140625" customWidth="1"/>
    <col min="14" max="14" width="32.28515625" customWidth="1"/>
    <col min="15" max="15" width="8.42578125" customWidth="1"/>
    <col min="16" max="16" width="21.85546875" customWidth="1"/>
    <col min="17" max="17" width="60.42578125" customWidth="1"/>
    <col min="18" max="24" width="8.85546875" customWidth="1"/>
    <col min="25" max="25" width="12.85546875" customWidth="1"/>
    <col min="26" max="26" width="10.7109375" customWidth="1"/>
    <col min="27" max="27" width="9.85546875" customWidth="1"/>
    <col min="28" max="258" width="8.85546875" customWidth="1"/>
  </cols>
  <sheetData>
    <row r="1" spans="1:26" s="18" customFormat="1" ht="57" thickBot="1">
      <c r="A1" s="104" t="s">
        <v>13</v>
      </c>
      <c r="B1" s="116" t="s">
        <v>127</v>
      </c>
      <c r="C1" s="103" t="s">
        <v>110</v>
      </c>
      <c r="D1" s="104" t="s">
        <v>111</v>
      </c>
      <c r="E1" s="104" t="s">
        <v>5</v>
      </c>
      <c r="F1" s="104" t="s">
        <v>472</v>
      </c>
      <c r="G1" s="103" t="s">
        <v>12</v>
      </c>
      <c r="H1" s="103" t="s">
        <v>112</v>
      </c>
      <c r="I1" s="103" t="s">
        <v>473</v>
      </c>
      <c r="J1" s="103" t="s">
        <v>122</v>
      </c>
      <c r="K1" s="103" t="s">
        <v>125</v>
      </c>
      <c r="L1" s="15"/>
      <c r="M1" s="63" t="s">
        <v>6</v>
      </c>
      <c r="N1" s="64" t="s">
        <v>7</v>
      </c>
      <c r="P1" s="53" t="s">
        <v>8</v>
      </c>
      <c r="Q1" s="54" t="s">
        <v>2</v>
      </c>
      <c r="W1" s="21"/>
      <c r="X1" s="21"/>
      <c r="Y1" s="21"/>
      <c r="Z1" s="21"/>
    </row>
    <row r="2" spans="1:26" ht="45">
      <c r="A2" s="122">
        <v>1</v>
      </c>
      <c r="B2" s="132" t="str">
        <f>IF(Species!B2 = "", "", Species!B2)</f>
        <v/>
      </c>
      <c r="C2" s="81" t="str">
        <f>'CVA 1-35 species'!$J$16</f>
        <v/>
      </c>
      <c r="D2" s="7" t="str">
        <f>IFERROR(Scoring!B$40, "")</f>
        <v/>
      </c>
      <c r="E2" s="128" t="str">
        <f>IFERROR(C2*D2, "")</f>
        <v/>
      </c>
      <c r="F2" s="131" t="str" cm="1">
        <f t="array" ref="F2">_xlfn.IFS(E2&lt;=3, "Low", E2&lt;=6, "Moderate", E2&lt;=9, "High", E2 = "", "", E2&gt;=12, "Very High")</f>
        <v/>
      </c>
      <c r="G2" s="117" t="str">
        <f>IFERROR(AVERAGE(H2, I2), "")</f>
        <v/>
      </c>
      <c r="H2" s="121" t="str">
        <f>'CVA 1-35 species'!$L16</f>
        <v/>
      </c>
      <c r="I2" s="121" t="str">
        <f>'CVA 1-35 species'!$L41</f>
        <v/>
      </c>
      <c r="J2" s="119" t="str">
        <f>'CVA 1-35 species'!K$41</f>
        <v/>
      </c>
      <c r="K2" s="123" t="str">
        <f>Scoring!B$45</f>
        <v/>
      </c>
      <c r="L2" s="14"/>
      <c r="M2" s="191" t="s">
        <v>118</v>
      </c>
      <c r="N2" s="192" t="s">
        <v>18</v>
      </c>
      <c r="O2" s="49"/>
      <c r="P2" s="55">
        <v>0</v>
      </c>
      <c r="Q2" s="56" t="s">
        <v>126</v>
      </c>
      <c r="W2" s="21"/>
      <c r="X2" s="21"/>
      <c r="Y2" s="21"/>
      <c r="Z2" s="21"/>
    </row>
    <row r="3" spans="1:26" ht="60">
      <c r="A3" s="122">
        <v>2</v>
      </c>
      <c r="B3" s="132" t="str">
        <f>IF(Species!B3 = "", "", Species!B3)</f>
        <v/>
      </c>
      <c r="C3" s="21" t="str">
        <f>'CVA 1-35 species'!$O$16</f>
        <v/>
      </c>
      <c r="D3" s="7" t="str">
        <f>IFERROR(Scoring!C$40, "")</f>
        <v/>
      </c>
      <c r="E3" s="120" t="str">
        <f>IFERROR(C3*D3, "")</f>
        <v/>
      </c>
      <c r="F3" s="131" t="str" cm="1">
        <f t="array" ref="F3">_xlfn.IFS(E3&lt;=3, "Low", E3&lt;=6, "Moderate", E3&lt;=9, "High", E3 = "", "", E3&gt;=12, "Very High")</f>
        <v/>
      </c>
      <c r="G3" s="117" t="str">
        <f t="shared" ref="G3:G51" si="0">IFERROR(AVERAGE(H3, I3), "")</f>
        <v/>
      </c>
      <c r="H3" s="118" t="str">
        <f>'CVA 1-35 species'!$Q16</f>
        <v/>
      </c>
      <c r="I3" s="118" t="str">
        <f>'CVA 1-35 species'!$Q41</f>
        <v/>
      </c>
      <c r="J3" s="119" t="str">
        <f>'CVA 1-35 species'!P$41</f>
        <v/>
      </c>
      <c r="K3" s="123" t="str">
        <f>Scoring!C$45</f>
        <v/>
      </c>
      <c r="M3" s="65" t="s">
        <v>119</v>
      </c>
      <c r="N3" s="66" t="s">
        <v>20</v>
      </c>
      <c r="O3" s="49"/>
      <c r="P3" s="57">
        <v>1</v>
      </c>
      <c r="Q3" s="58" t="s">
        <v>97</v>
      </c>
      <c r="W3" s="21"/>
      <c r="X3" s="21"/>
      <c r="Y3" s="21"/>
      <c r="Z3" s="21"/>
    </row>
    <row r="4" spans="1:26" ht="60">
      <c r="A4" s="122">
        <v>3</v>
      </c>
      <c r="B4" s="132" t="str">
        <f>IF(Species!B4 = "", "", Species!B4)</f>
        <v/>
      </c>
      <c r="C4" s="21" t="str">
        <f>'CVA 1-35 species'!$T$16</f>
        <v/>
      </c>
      <c r="D4" s="7" t="str">
        <f>IFERROR(Scoring!D$40, "")</f>
        <v/>
      </c>
      <c r="E4" s="120" t="str">
        <f>IFERROR(C4*D4, "")</f>
        <v/>
      </c>
      <c r="F4" s="131" t="str" cm="1">
        <f t="array" ref="F4">_xlfn.IFS(E4&lt;=3, "Low", E4&lt;=6, "Moderate", E4&lt;=9, "High", E4 = "", "", E4&gt;=12, "Very High")</f>
        <v/>
      </c>
      <c r="G4" s="117" t="str">
        <f t="shared" si="0"/>
        <v/>
      </c>
      <c r="H4" s="118" t="str">
        <f>'CVA 1-35 species'!$V16</f>
        <v/>
      </c>
      <c r="I4" s="118" t="str">
        <f>'CVA 1-35 species'!$V41</f>
        <v/>
      </c>
      <c r="J4" s="119" t="str">
        <f>'CVA 1-35 species'!U$41</f>
        <v/>
      </c>
      <c r="K4" s="123" t="str">
        <f>Scoring!D$45</f>
        <v/>
      </c>
      <c r="M4" s="67" t="s">
        <v>120</v>
      </c>
      <c r="N4" s="68" t="s">
        <v>21</v>
      </c>
      <c r="O4" s="49"/>
      <c r="P4" s="59">
        <v>2</v>
      </c>
      <c r="Q4" s="60" t="s">
        <v>98</v>
      </c>
      <c r="W4" s="21"/>
      <c r="X4" s="21"/>
      <c r="Y4" s="21"/>
      <c r="Z4" s="21"/>
    </row>
    <row r="5" spans="1:26" ht="45">
      <c r="A5" s="122">
        <v>4</v>
      </c>
      <c r="B5" s="132" t="str">
        <f>IF(Species!B5 = "", "", Species!B5)</f>
        <v/>
      </c>
      <c r="C5" s="21" t="str">
        <f>'CVA 1-35 species'!$Y$16</f>
        <v/>
      </c>
      <c r="D5" s="7" t="str">
        <f>IFERROR(Scoring!E$40, "")</f>
        <v/>
      </c>
      <c r="E5" s="120" t="str">
        <f>IFERROR(C5*D5, "")</f>
        <v/>
      </c>
      <c r="F5" s="131" t="str" cm="1">
        <f t="array" ref="F5">_xlfn.IFS(E5&lt;=3, "Low", E5&lt;=6, "Moderate", E5&lt;=9, "High", E5 = "", "", E5&gt;=12, "Very High")</f>
        <v/>
      </c>
      <c r="G5" s="117" t="str">
        <f t="shared" si="0"/>
        <v/>
      </c>
      <c r="H5" s="118" t="str">
        <f>'CVA 1-35 species'!$AA16</f>
        <v/>
      </c>
      <c r="I5" s="118" t="str">
        <f>'CVA 1-35 species'!$AA41</f>
        <v/>
      </c>
      <c r="J5" s="119" t="str">
        <f>'CVA 1-35 species'!Z$41</f>
        <v/>
      </c>
      <c r="K5" s="123" t="str">
        <f>Scoring!E$45</f>
        <v/>
      </c>
      <c r="M5" s="69" t="s">
        <v>121</v>
      </c>
      <c r="N5" s="70" t="s">
        <v>19</v>
      </c>
      <c r="O5" s="49"/>
      <c r="P5" s="61">
        <v>3</v>
      </c>
      <c r="Q5" s="62" t="s">
        <v>99</v>
      </c>
    </row>
    <row r="6" spans="1:26" ht="51.75" customHeight="1">
      <c r="A6" s="122">
        <v>5</v>
      </c>
      <c r="B6" s="132" t="str">
        <f>IF(Species!B6 = "", "", Species!B6)</f>
        <v/>
      </c>
      <c r="C6" s="21" t="str">
        <f>'CVA 1-35 species'!$AD$16</f>
        <v/>
      </c>
      <c r="D6" s="7" t="str">
        <f>IFERROR(Scoring!F$40, "")</f>
        <v/>
      </c>
      <c r="E6" s="128" t="str">
        <f t="shared" ref="E6:E51" si="1">IFERROR(C6*D6, "")</f>
        <v/>
      </c>
      <c r="F6" s="131" t="str" cm="1">
        <f t="array" ref="F6">_xlfn.IFS(E6&lt;=3, "Low", E6&lt;=6, "Moderate", E6&lt;=9, "High", E6 = "", "", E6&gt;=12, "Very High")</f>
        <v/>
      </c>
      <c r="G6" s="117" t="str">
        <f t="shared" si="0"/>
        <v/>
      </c>
      <c r="H6" s="120" t="str">
        <f>'CVA 1-35 species'!$AF16</f>
        <v/>
      </c>
      <c r="I6" s="120" t="str">
        <f>'CVA 1-35 species'!$AF41</f>
        <v/>
      </c>
      <c r="J6" s="119" t="str">
        <f>'CVA 1-35 species'!AE$41</f>
        <v/>
      </c>
      <c r="K6" s="123" t="str">
        <f>Scoring!F$45</f>
        <v/>
      </c>
    </row>
    <row r="7" spans="1:26" ht="63.75" customHeight="1">
      <c r="A7" s="122">
        <v>6</v>
      </c>
      <c r="B7" s="132" t="str">
        <f>IF(Species!B7 = "", "", Species!B7)</f>
        <v/>
      </c>
      <c r="C7" s="21" t="str">
        <f>'CVA 1-35 species'!$AI$16</f>
        <v/>
      </c>
      <c r="D7" s="7" t="str">
        <f>IFERROR(Scoring!G$40, "")</f>
        <v/>
      </c>
      <c r="E7" s="120" t="str">
        <f t="shared" si="1"/>
        <v/>
      </c>
      <c r="F7" s="131" t="str" cm="1">
        <f t="array" ref="F7">_xlfn.IFS(E7&lt;=3, "Low", E7&lt;=6, "Moderate", E7&lt;=9, "High", E7 = "", "", E7&gt;=12, "Very High")</f>
        <v/>
      </c>
      <c r="G7" s="117" t="str">
        <f t="shared" si="0"/>
        <v/>
      </c>
      <c r="H7" s="118" t="str">
        <f>'CVA 1-35 species'!$AK16</f>
        <v/>
      </c>
      <c r="I7" s="118" t="str">
        <f>'CVA 1-35 species'!$AK41</f>
        <v/>
      </c>
      <c r="J7" s="119" t="str">
        <f>'CVA 1-35 species'!AJ$41</f>
        <v/>
      </c>
      <c r="K7" s="123" t="str">
        <f>Scoring!G$45</f>
        <v/>
      </c>
    </row>
    <row r="8" spans="1:26" ht="55.5" customHeight="1">
      <c r="A8" s="122">
        <v>7</v>
      </c>
      <c r="B8" s="132" t="str">
        <f>IF(Species!B8 = "", "", Species!B8)</f>
        <v/>
      </c>
      <c r="C8" s="21" t="str">
        <f>'CVA 1-35 species'!$AN$16</f>
        <v/>
      </c>
      <c r="D8" s="7" t="str">
        <f>IFERROR(Scoring!H$40, "")</f>
        <v/>
      </c>
      <c r="E8" s="120" t="str">
        <f t="shared" si="1"/>
        <v/>
      </c>
      <c r="F8" s="131" t="str" cm="1">
        <f t="array" ref="F8">_xlfn.IFS(E8&lt;=3, "Low", E8&lt;=6, "Moderate", E8&lt;=9, "High", E8 = "", "", E8&gt;=12, "Very High")</f>
        <v/>
      </c>
      <c r="G8" s="117" t="str">
        <f t="shared" si="0"/>
        <v/>
      </c>
      <c r="H8" s="118" t="str">
        <f>'CVA 1-35 species'!$AP16</f>
        <v/>
      </c>
      <c r="I8" s="118" t="str">
        <f>'CVA 1-35 species'!$AP41</f>
        <v/>
      </c>
      <c r="J8" s="119" t="str">
        <f>'CVA 1-35 species'!AO$41</f>
        <v/>
      </c>
      <c r="K8" s="123" t="str">
        <f>Scoring!H$45</f>
        <v/>
      </c>
    </row>
    <row r="9" spans="1:26" ht="56.25" customHeight="1">
      <c r="A9" s="122">
        <v>8</v>
      </c>
      <c r="B9" s="132" t="str">
        <f>IF(Species!B9 = "", "", Species!B9)</f>
        <v/>
      </c>
      <c r="C9" s="21" t="str">
        <f>'CVA 1-35 species'!$AS$16</f>
        <v/>
      </c>
      <c r="D9" s="7" t="str">
        <f>IFERROR(Scoring!I$40, "")</f>
        <v/>
      </c>
      <c r="E9" s="120" t="str">
        <f t="shared" si="1"/>
        <v/>
      </c>
      <c r="F9" s="131" t="str" cm="1">
        <f t="array" ref="F9">_xlfn.IFS(E9&lt;=3, "Low", E9&lt;=6, "Moderate", E9&lt;=9, "High", E9 = "", "", E9&gt;=12, "Very High")</f>
        <v/>
      </c>
      <c r="G9" s="117" t="str">
        <f t="shared" si="0"/>
        <v/>
      </c>
      <c r="H9" s="118" t="str">
        <f>'CVA 1-35 species'!$AU16</f>
        <v/>
      </c>
      <c r="I9" s="118" t="str">
        <f>'CVA 1-35 species'!$AU41</f>
        <v/>
      </c>
      <c r="J9" s="119" t="str">
        <f>'CVA 1-35 species'!AT$41</f>
        <v/>
      </c>
      <c r="K9" s="123" t="str">
        <f>Scoring!I$45</f>
        <v/>
      </c>
    </row>
    <row r="10" spans="1:26" ht="54" customHeight="1">
      <c r="A10" s="122">
        <v>9</v>
      </c>
      <c r="B10" s="132" t="str">
        <f>IF(Species!B10 = "", "", Species!B10)</f>
        <v/>
      </c>
      <c r="C10" s="21" t="str">
        <f>'CVA 1-35 species'!$AX$16</f>
        <v/>
      </c>
      <c r="D10" s="7" t="str">
        <f>IFERROR(Scoring!J$40, "")</f>
        <v/>
      </c>
      <c r="E10" s="128" t="str">
        <f t="shared" si="1"/>
        <v/>
      </c>
      <c r="F10" s="131" t="str" cm="1">
        <f t="array" ref="F10">_xlfn.IFS(E10&lt;=3, "Low", E10&lt;=6, "Moderate", E10&lt;=9, "High", E10 = "", "", E10&gt;=12, "Very High")</f>
        <v/>
      </c>
      <c r="G10" s="117" t="str">
        <f t="shared" si="0"/>
        <v/>
      </c>
      <c r="H10" s="118" t="str">
        <f>'CVA 1-35 species'!$AZ16</f>
        <v/>
      </c>
      <c r="I10" s="118" t="str">
        <f>'CVA 1-35 species'!$AZ41</f>
        <v/>
      </c>
      <c r="J10" s="119" t="str">
        <f>'CVA 1-35 species'!AY$41</f>
        <v/>
      </c>
      <c r="K10" s="123" t="str">
        <f>Scoring!J$45</f>
        <v/>
      </c>
    </row>
    <row r="11" spans="1:26" ht="62.25" customHeight="1">
      <c r="A11" s="122">
        <v>10</v>
      </c>
      <c r="B11" s="132" t="str">
        <f>IF(Species!B11 = "", "", Species!B11)</f>
        <v/>
      </c>
      <c r="C11" s="21" t="str">
        <f>'CVA 1-35 species'!$BC$16</f>
        <v/>
      </c>
      <c r="D11" s="7" t="str">
        <f>IFERROR(Scoring!K$40, "")</f>
        <v/>
      </c>
      <c r="E11" s="120" t="str">
        <f t="shared" si="1"/>
        <v/>
      </c>
      <c r="F11" s="131" t="str" cm="1">
        <f t="array" ref="F11">_xlfn.IFS(E11&lt;=3, "Low", E11&lt;=6, "Moderate", E11&lt;=9, "High", E11 = "", "", E11&gt;=12, "Very High")</f>
        <v/>
      </c>
      <c r="G11" s="117" t="str">
        <f t="shared" si="0"/>
        <v/>
      </c>
      <c r="H11" s="118" t="str">
        <f>'CVA 1-35 species'!$BE16</f>
        <v/>
      </c>
      <c r="I11" s="118" t="str">
        <f>'CVA 1-35 species'!$BE41</f>
        <v/>
      </c>
      <c r="J11" s="119" t="str">
        <f>'CVA 1-35 species'!BD$41</f>
        <v/>
      </c>
      <c r="K11" s="123" t="str">
        <f>Scoring!K$45</f>
        <v/>
      </c>
    </row>
    <row r="12" spans="1:26" ht="69.75" customHeight="1">
      <c r="A12" s="122">
        <v>11</v>
      </c>
      <c r="B12" s="132" t="str">
        <f>IF(Species!B12 = "", "", Species!B12)</f>
        <v/>
      </c>
      <c r="C12" s="21" t="str">
        <f>'CVA 1-35 species'!$BH$16</f>
        <v/>
      </c>
      <c r="D12" s="7" t="str">
        <f>IFERROR(Scoring!L$40, "")</f>
        <v/>
      </c>
      <c r="E12" s="120" t="str">
        <f t="shared" si="1"/>
        <v/>
      </c>
      <c r="F12" s="131" t="str" cm="1">
        <f t="array" ref="F12">_xlfn.IFS(E12&lt;=3, "Low", E12&lt;=6, "Moderate", E12&lt;=9, "High", E12 = "", "", E12&gt;=12, "Very High")</f>
        <v/>
      </c>
      <c r="G12" s="117" t="str">
        <f t="shared" si="0"/>
        <v/>
      </c>
      <c r="H12" s="118" t="str">
        <f>'CVA 1-35 species'!$BJ16</f>
        <v/>
      </c>
      <c r="I12" s="118" t="str">
        <f>'CVA 1-35 species'!$BJ41</f>
        <v/>
      </c>
      <c r="J12" s="119" t="str">
        <f>'CVA 1-35 species'!BI$41</f>
        <v/>
      </c>
      <c r="K12" s="123" t="str">
        <f>Scoring!L$45</f>
        <v/>
      </c>
    </row>
    <row r="13" spans="1:26" ht="68.25" customHeight="1">
      <c r="A13" s="122">
        <v>12</v>
      </c>
      <c r="B13" s="132" t="str">
        <f>IF(Species!B13 = "", "", Species!B13)</f>
        <v/>
      </c>
      <c r="C13" s="21" t="str">
        <f>'CVA 1-35 species'!$BM$16</f>
        <v/>
      </c>
      <c r="D13" s="7" t="str">
        <f>IFERROR(Scoring!M$40, "")</f>
        <v/>
      </c>
      <c r="E13" s="120" t="str">
        <f t="shared" si="1"/>
        <v/>
      </c>
      <c r="F13" s="131" t="str" cm="1">
        <f t="array" ref="F13">_xlfn.IFS(E13&lt;=3, "Low", E13&lt;=6, "Moderate", E13&lt;=9, "High", E13 = "", "", E13&gt;=12, "Very High")</f>
        <v/>
      </c>
      <c r="G13" s="117" t="str">
        <f t="shared" si="0"/>
        <v/>
      </c>
      <c r="H13" s="118" t="str">
        <f>'CVA 1-35 species'!$BO16</f>
        <v/>
      </c>
      <c r="I13" s="118" t="str">
        <f>'CVA 1-35 species'!$BO41</f>
        <v/>
      </c>
      <c r="J13" s="119" t="str">
        <f>'CVA 1-35 species'!BN$41</f>
        <v/>
      </c>
      <c r="K13" s="123" t="str">
        <f>Scoring!M$45</f>
        <v/>
      </c>
    </row>
    <row r="14" spans="1:26" ht="69" customHeight="1">
      <c r="A14" s="122">
        <v>13</v>
      </c>
      <c r="B14" s="132" t="str">
        <f>IF(Species!B14 = "", "", Species!B14)</f>
        <v/>
      </c>
      <c r="C14" s="21" t="str">
        <f>'CVA 1-35 species'!$BR$16</f>
        <v/>
      </c>
      <c r="D14" s="7" t="str">
        <f>IFERROR(Scoring!N$40, "")</f>
        <v/>
      </c>
      <c r="E14" s="128" t="str">
        <f t="shared" si="1"/>
        <v/>
      </c>
      <c r="F14" s="131" t="str" cm="1">
        <f t="array" ref="F14">_xlfn.IFS(E14&lt;=3, "Low", E14&lt;=6, "Moderate", E14&lt;=9, "High", E14 = "", "", E14&gt;=12, "Very High")</f>
        <v/>
      </c>
      <c r="G14" s="117" t="str">
        <f t="shared" si="0"/>
        <v/>
      </c>
      <c r="H14" s="118" t="str">
        <f>'CVA 1-35 species'!$BT16</f>
        <v/>
      </c>
      <c r="I14" s="118" t="str">
        <f>'CVA 1-35 species'!$BT41</f>
        <v/>
      </c>
      <c r="J14" s="119" t="str">
        <f>'CVA 1-35 species'!BS$41</f>
        <v/>
      </c>
      <c r="K14" s="123" t="str">
        <f>Scoring!N$45</f>
        <v/>
      </c>
    </row>
    <row r="15" spans="1:26" ht="66.75" customHeight="1">
      <c r="A15" s="122">
        <v>14</v>
      </c>
      <c r="B15" s="132" t="str">
        <f>IF(Species!B15 = "", "", Species!B15)</f>
        <v/>
      </c>
      <c r="C15" s="21" t="str">
        <f>'CVA 1-35 species'!$BW$16</f>
        <v/>
      </c>
      <c r="D15" s="7" t="str">
        <f>IFERROR(Scoring!O$40, "")</f>
        <v/>
      </c>
      <c r="E15" s="120" t="str">
        <f t="shared" si="1"/>
        <v/>
      </c>
      <c r="F15" s="131" t="str" cm="1">
        <f t="array" ref="F15">_xlfn.IFS(E15&lt;=3, "Low", E15&lt;=6, "Moderate", E15&lt;=9, "High", E15 = "", "", E15&gt;=12, "Very High")</f>
        <v/>
      </c>
      <c r="G15" s="117" t="str">
        <f t="shared" si="0"/>
        <v/>
      </c>
      <c r="H15" s="118" t="str">
        <f>'CVA 1-35 species'!$BY16</f>
        <v/>
      </c>
      <c r="I15" s="118" t="str">
        <f>'CVA 1-35 species'!$BY41</f>
        <v/>
      </c>
      <c r="J15" s="119" t="str">
        <f>'CVA 1-35 species'!BX$41</f>
        <v/>
      </c>
      <c r="K15" s="123" t="str">
        <f>Scoring!O$45</f>
        <v/>
      </c>
    </row>
    <row r="16" spans="1:26" ht="69.75" customHeight="1">
      <c r="A16" s="122">
        <v>15</v>
      </c>
      <c r="B16" s="132" t="str">
        <f>IF(Species!B16 = "", "", Species!B16)</f>
        <v/>
      </c>
      <c r="C16" s="21" t="str">
        <f>'CVA 1-35 species'!$CB$16</f>
        <v/>
      </c>
      <c r="D16" s="7" t="str">
        <f>IFERROR(Scoring!P$40, "")</f>
        <v/>
      </c>
      <c r="E16" s="120" t="str">
        <f t="shared" si="1"/>
        <v/>
      </c>
      <c r="F16" s="131" t="str" cm="1">
        <f t="array" ref="F16">_xlfn.IFS(E16&lt;=3, "Low", E16&lt;=6, "Moderate", E16&lt;=9, "High", E16 = "", "", E16&gt;=12, "Very High")</f>
        <v/>
      </c>
      <c r="G16" s="117" t="str">
        <f t="shared" si="0"/>
        <v/>
      </c>
      <c r="H16" s="118" t="str">
        <f>'CVA 1-35 species'!$CD16</f>
        <v/>
      </c>
      <c r="I16" s="118" t="str">
        <f>'CVA 1-35 species'!$CD41</f>
        <v/>
      </c>
      <c r="J16" s="119" t="str">
        <f>'CVA 1-35 species'!CC$41</f>
        <v/>
      </c>
      <c r="K16" s="123" t="str">
        <f>Scoring!P$45</f>
        <v/>
      </c>
    </row>
    <row r="17" spans="1:11" ht="75.75" customHeight="1">
      <c r="A17" s="122">
        <v>16</v>
      </c>
      <c r="B17" s="132" t="str">
        <f>IF(Species!B17 = "", "", Species!B17)</f>
        <v/>
      </c>
      <c r="C17" s="21" t="str">
        <f>'CVA 1-35 species'!$CG$16</f>
        <v/>
      </c>
      <c r="D17" s="7" t="str">
        <f>IFERROR(Scoring!Q$40, "")</f>
        <v/>
      </c>
      <c r="E17" s="120" t="str">
        <f t="shared" si="1"/>
        <v/>
      </c>
      <c r="F17" s="131" t="str" cm="1">
        <f t="array" ref="F17">_xlfn.IFS(E17&lt;=3, "Low", E17&lt;=6, "Moderate", E17&lt;=9, "High", E17 = "", "", E17&gt;=12, "Very High")</f>
        <v/>
      </c>
      <c r="G17" s="117" t="str">
        <f t="shared" si="0"/>
        <v/>
      </c>
      <c r="H17" s="118" t="str">
        <f>'CVA 1-35 species'!$CI16</f>
        <v/>
      </c>
      <c r="I17" s="118" t="str">
        <f>'CVA 1-35 species'!$CI41</f>
        <v/>
      </c>
      <c r="J17" s="119" t="str">
        <f>'CVA 1-35 species'!CH$41</f>
        <v/>
      </c>
      <c r="K17" s="123" t="str">
        <f>Scoring!Q$45</f>
        <v/>
      </c>
    </row>
    <row r="18" spans="1:11" ht="66" customHeight="1">
      <c r="A18" s="122">
        <v>17</v>
      </c>
      <c r="B18" s="132" t="str">
        <f>IF(Species!B18 = "", "", Species!B18)</f>
        <v/>
      </c>
      <c r="C18" s="21" t="str">
        <f>'CVA 1-35 species'!$CL$16</f>
        <v/>
      </c>
      <c r="D18" s="7" t="str">
        <f>IFERROR(Scoring!R$40, "")</f>
        <v/>
      </c>
      <c r="E18" s="128" t="str">
        <f t="shared" si="1"/>
        <v/>
      </c>
      <c r="F18" s="131" t="str" cm="1">
        <f t="array" ref="F18">_xlfn.IFS(E18&lt;=3, "Low", E18&lt;=6, "Moderate", E18&lt;=9, "High", E18 = "", "", E18&gt;=12, "Very High")</f>
        <v/>
      </c>
      <c r="G18" s="117" t="str">
        <f t="shared" si="0"/>
        <v/>
      </c>
      <c r="H18" s="118" t="str">
        <f>'CVA 1-35 species'!$CN16</f>
        <v/>
      </c>
      <c r="I18" s="118" t="str">
        <f>'CVA 1-35 species'!$CN41</f>
        <v/>
      </c>
      <c r="J18" s="119" t="str">
        <f>'CVA 1-35 species'!CM$41</f>
        <v/>
      </c>
      <c r="K18" s="123" t="str">
        <f>Scoring!R$45</f>
        <v/>
      </c>
    </row>
    <row r="19" spans="1:11" ht="15.75">
      <c r="A19" s="122">
        <v>18</v>
      </c>
      <c r="B19" s="132" t="str">
        <f>IF(Species!B19 = "", "", Species!B19)</f>
        <v/>
      </c>
      <c r="C19" s="21" t="str">
        <f>'CVA 1-35 species'!$CQ$16</f>
        <v/>
      </c>
      <c r="D19" s="7" t="str">
        <f>IFERROR(Scoring!S$40, "")</f>
        <v/>
      </c>
      <c r="E19" s="120" t="str">
        <f t="shared" si="1"/>
        <v/>
      </c>
      <c r="F19" s="131" t="str" cm="1">
        <f t="array" ref="F19">_xlfn.IFS(E19&lt;=3, "Low", E19&lt;=6, "Moderate", E19&lt;=9, "High", E19 = "", "", E19&gt;=12, "Very High")</f>
        <v/>
      </c>
      <c r="G19" s="117" t="str">
        <f t="shared" si="0"/>
        <v/>
      </c>
      <c r="H19" s="118" t="str">
        <f>'CVA 1-35 species'!$CS16</f>
        <v/>
      </c>
      <c r="I19" s="118" t="str">
        <f>'CVA 1-35 species'!$CS41</f>
        <v/>
      </c>
      <c r="J19" s="119" t="str">
        <f>'CVA 1-35 species'!CR$41</f>
        <v/>
      </c>
      <c r="K19" s="123" t="str">
        <f>Scoring!S$45</f>
        <v/>
      </c>
    </row>
    <row r="20" spans="1:11" ht="15.75">
      <c r="A20" s="122">
        <v>19</v>
      </c>
      <c r="B20" s="132" t="str">
        <f>IF(Species!B20 = "", "", Species!B20)</f>
        <v/>
      </c>
      <c r="C20" s="21" t="str">
        <f>'CVA 1-35 species'!$CV$16</f>
        <v/>
      </c>
      <c r="D20" s="7" t="str">
        <f>IFERROR(Scoring!T$40, "")</f>
        <v/>
      </c>
      <c r="E20" s="120" t="str">
        <f t="shared" si="1"/>
        <v/>
      </c>
      <c r="F20" s="131" t="str" cm="1">
        <f t="array" ref="F20">_xlfn.IFS(E20&lt;=3, "Low", E20&lt;=6, "Moderate", E20&lt;=9, "High", E20 = "", "", E20&gt;=12, "Very High")</f>
        <v/>
      </c>
      <c r="G20" s="117" t="str">
        <f t="shared" si="0"/>
        <v/>
      </c>
      <c r="H20" s="118" t="str">
        <f>'CVA 1-35 species'!$CX16</f>
        <v/>
      </c>
      <c r="I20" s="118" t="str">
        <f>'CVA 1-35 species'!$CX41</f>
        <v/>
      </c>
      <c r="J20" s="119" t="str">
        <f>'CVA 1-35 species'!CW$41</f>
        <v/>
      </c>
      <c r="K20" s="123" t="str">
        <f>Scoring!T$45</f>
        <v/>
      </c>
    </row>
    <row r="21" spans="1:11" ht="15.75">
      <c r="A21" s="122">
        <v>20</v>
      </c>
      <c r="B21" s="132" t="str">
        <f>IF(Species!B21 = "", "", Species!B21)</f>
        <v/>
      </c>
      <c r="C21" s="21" t="str">
        <f>'CVA 1-35 species'!$DA$16</f>
        <v/>
      </c>
      <c r="D21" s="7" t="str">
        <f>IFERROR(Scoring!U$40, "")</f>
        <v/>
      </c>
      <c r="E21" s="120" t="str">
        <f t="shared" si="1"/>
        <v/>
      </c>
      <c r="F21" s="131" t="str" cm="1">
        <f t="array" ref="F21">_xlfn.IFS(E21&lt;=3, "Low", E21&lt;=6, "Moderate", E21&lt;=9, "High", E21 = "", "", E21&gt;=12, "Very High")</f>
        <v/>
      </c>
      <c r="G21" s="117" t="str">
        <f t="shared" si="0"/>
        <v/>
      </c>
      <c r="H21" s="118" t="str">
        <f>'CVA 1-35 species'!$DC16</f>
        <v/>
      </c>
      <c r="I21" s="118" t="str">
        <f>'CVA 1-35 species'!$DC41</f>
        <v/>
      </c>
      <c r="J21" s="119" t="str">
        <f>'CVA 1-35 species'!DB$41</f>
        <v/>
      </c>
      <c r="K21" s="123" t="str">
        <f>Scoring!U$45</f>
        <v/>
      </c>
    </row>
    <row r="22" spans="1:11" ht="15.75">
      <c r="A22" s="122">
        <v>21</v>
      </c>
      <c r="B22" s="132" t="str">
        <f>IF(Species!B22 = "", "", Species!B22)</f>
        <v/>
      </c>
      <c r="C22" s="21" t="str">
        <f>'CVA 1-35 species'!$DF$16</f>
        <v/>
      </c>
      <c r="D22" s="7" t="str">
        <f>IFERROR(Scoring!V$40, "")</f>
        <v/>
      </c>
      <c r="E22" s="128" t="str">
        <f t="shared" si="1"/>
        <v/>
      </c>
      <c r="F22" s="131" t="str" cm="1">
        <f t="array" ref="F22">_xlfn.IFS(E22&lt;=3, "Low", E22&lt;=6, "Moderate", E22&lt;=9, "High", E22 = "", "", E22&gt;=12, "Very High")</f>
        <v/>
      </c>
      <c r="G22" s="117" t="str">
        <f t="shared" si="0"/>
        <v/>
      </c>
      <c r="H22" s="118" t="str">
        <f>'CVA 1-35 species'!$DH16</f>
        <v/>
      </c>
      <c r="I22" s="118" t="str">
        <f>'CVA 1-35 species'!$DH41</f>
        <v/>
      </c>
      <c r="J22" s="119" t="str">
        <f>'CVA 1-35 species'!DG$41</f>
        <v/>
      </c>
      <c r="K22" s="123" t="str">
        <f>Scoring!V$45</f>
        <v/>
      </c>
    </row>
    <row r="23" spans="1:11" ht="15.75">
      <c r="A23" s="122">
        <v>22</v>
      </c>
      <c r="B23" s="132" t="str">
        <f>IF(Species!B23 = "", "", Species!B23)</f>
        <v/>
      </c>
      <c r="C23" s="21" t="str">
        <f>'CVA 1-35 species'!$DK$16</f>
        <v/>
      </c>
      <c r="D23" s="7" t="str">
        <f>IFERROR(Scoring!W$40, "")</f>
        <v/>
      </c>
      <c r="E23" s="120" t="str">
        <f t="shared" si="1"/>
        <v/>
      </c>
      <c r="F23" s="131" t="str" cm="1">
        <f t="array" ref="F23">_xlfn.IFS(E23&lt;=3, "Low", E23&lt;=6, "Moderate", E23&lt;=9, "High", E23 = "", "", E23&gt;=12, "Very High")</f>
        <v/>
      </c>
      <c r="G23" s="117" t="str">
        <f t="shared" si="0"/>
        <v/>
      </c>
      <c r="H23" s="118" t="str">
        <f>'CVA 1-35 species'!$DM16</f>
        <v/>
      </c>
      <c r="I23" s="118" t="str">
        <f>'CVA 1-35 species'!$DM41</f>
        <v/>
      </c>
      <c r="J23" s="119" t="str">
        <f>'CVA 1-35 species'!DL$41</f>
        <v/>
      </c>
      <c r="K23" s="123" t="str">
        <f>Scoring!W$45</f>
        <v/>
      </c>
    </row>
    <row r="24" spans="1:11" ht="15.75">
      <c r="A24" s="122">
        <v>23</v>
      </c>
      <c r="B24" s="132" t="str">
        <f>IF(Species!B24 = "", "", Species!B24)</f>
        <v/>
      </c>
      <c r="C24" s="21" t="str">
        <f>'CVA 1-35 species'!$DP$16</f>
        <v/>
      </c>
      <c r="D24" s="7" t="str">
        <f>IFERROR(Scoring!X$40, "")</f>
        <v/>
      </c>
      <c r="E24" s="120" t="str">
        <f t="shared" si="1"/>
        <v/>
      </c>
      <c r="F24" s="131" t="str" cm="1">
        <f t="array" ref="F24">_xlfn.IFS(E24&lt;=3, "Low", E24&lt;=6, "Moderate", E24&lt;=9, "High", E24 = "", "", E24&gt;=12, "Very High")</f>
        <v/>
      </c>
      <c r="G24" s="117" t="str">
        <f t="shared" si="0"/>
        <v/>
      </c>
      <c r="H24" s="118" t="str">
        <f>'CVA 1-35 species'!$DR16</f>
        <v/>
      </c>
      <c r="I24" s="118" t="str">
        <f>'CVA 1-35 species'!$DR41</f>
        <v/>
      </c>
      <c r="J24" s="119" t="str">
        <f>'CVA 1-35 species'!DQ$41</f>
        <v/>
      </c>
      <c r="K24" s="123" t="str">
        <f>Scoring!X$45</f>
        <v/>
      </c>
    </row>
    <row r="25" spans="1:11" ht="15.75">
      <c r="A25" s="122">
        <v>24</v>
      </c>
      <c r="B25" s="132" t="str">
        <f>IF(Species!B25 = "", "", Species!B25)</f>
        <v/>
      </c>
      <c r="C25" s="21" t="str">
        <f>'CVA 1-35 species'!$DU$16</f>
        <v/>
      </c>
      <c r="D25" s="7" t="str">
        <f>IFERROR(Scoring!Y$40, "")</f>
        <v/>
      </c>
      <c r="E25" s="120" t="str">
        <f t="shared" si="1"/>
        <v/>
      </c>
      <c r="F25" s="131" t="str" cm="1">
        <f t="array" ref="F25">_xlfn.IFS(E25&lt;=3, "Low", E25&lt;=6, "Moderate", E25&lt;=9, "High", E25 = "", "", E25&gt;=12, "Very High")</f>
        <v/>
      </c>
      <c r="G25" s="117" t="str">
        <f t="shared" si="0"/>
        <v/>
      </c>
      <c r="H25" s="118" t="str">
        <f>'CVA 1-35 species'!$DW16</f>
        <v/>
      </c>
      <c r="I25" s="118" t="str">
        <f>'CVA 1-35 species'!$DW41</f>
        <v/>
      </c>
      <c r="J25" s="119" t="str">
        <f>'CVA 1-35 species'!DV$41</f>
        <v/>
      </c>
      <c r="K25" s="123" t="str">
        <f>Scoring!Y$45</f>
        <v/>
      </c>
    </row>
    <row r="26" spans="1:11" ht="15.75">
      <c r="A26" s="122">
        <v>25</v>
      </c>
      <c r="B26" s="132" t="str">
        <f>IF(Species!B26 = "", "", Species!B26)</f>
        <v/>
      </c>
      <c r="C26" s="21" t="str">
        <f>'CVA 1-35 species'!$DZ$16</f>
        <v/>
      </c>
      <c r="D26" s="7" t="str">
        <f>IFERROR(Scoring!Z$40, "")</f>
        <v/>
      </c>
      <c r="E26" s="128" t="str">
        <f t="shared" si="1"/>
        <v/>
      </c>
      <c r="F26" s="131" t="str" cm="1">
        <f t="array" ref="F26">_xlfn.IFS(E26&lt;=3, "Low", E26&lt;=6, "Moderate", E26&lt;=9, "High", E26 = "", "", E26&gt;=12, "Very High")</f>
        <v/>
      </c>
      <c r="G26" s="117" t="str">
        <f t="shared" si="0"/>
        <v/>
      </c>
      <c r="H26" s="118" t="str">
        <f>'CVA 1-35 species'!$EB16</f>
        <v/>
      </c>
      <c r="I26" s="118" t="str">
        <f>'CVA 1-35 species'!$EB41</f>
        <v/>
      </c>
      <c r="J26" s="119" t="str">
        <f>'CVA 1-35 species'!EA$41</f>
        <v/>
      </c>
      <c r="K26" s="123" t="str">
        <f>Scoring!Z$45</f>
        <v/>
      </c>
    </row>
    <row r="27" spans="1:11" ht="15.75">
      <c r="A27" s="122">
        <v>26</v>
      </c>
      <c r="B27" s="132" t="str">
        <f>IF(Species!B27 = "", "", Species!B27)</f>
        <v/>
      </c>
      <c r="C27" s="21" t="str">
        <f>'CVA 1-35 species'!$EE$16</f>
        <v/>
      </c>
      <c r="D27" s="7" t="str">
        <f>IFERROR(Scoring!AA$40, "")</f>
        <v/>
      </c>
      <c r="E27" s="120" t="str">
        <f t="shared" si="1"/>
        <v/>
      </c>
      <c r="F27" s="131" t="str" cm="1">
        <f t="array" ref="F27">_xlfn.IFS(E27&lt;=3, "Low", E27&lt;=6, "Moderate", E27&lt;=9, "High", E27 = "", "", E27&gt;=12, "Very High")</f>
        <v/>
      </c>
      <c r="G27" s="117" t="str">
        <f t="shared" si="0"/>
        <v/>
      </c>
      <c r="H27" s="118" t="str">
        <f>'CVA 1-35 species'!$EG16</f>
        <v/>
      </c>
      <c r="I27" s="118" t="str">
        <f>'CVA 1-35 species'!$EG41</f>
        <v/>
      </c>
      <c r="J27" s="119" t="str">
        <f>'CVA 1-35 species'!EF$41</f>
        <v/>
      </c>
      <c r="K27" s="123" t="str">
        <f>Scoring!AA$45</f>
        <v/>
      </c>
    </row>
    <row r="28" spans="1:11" ht="15.75">
      <c r="A28" s="122">
        <v>27</v>
      </c>
      <c r="B28" s="132" t="str">
        <f>IF(Species!B28 = "", "", Species!B28)</f>
        <v/>
      </c>
      <c r="C28" s="21" t="str">
        <f>'CVA 1-35 species'!$EJ$16</f>
        <v/>
      </c>
      <c r="D28" s="7" t="str">
        <f>IFERROR(Scoring!AB$40, "")</f>
        <v/>
      </c>
      <c r="E28" s="120" t="str">
        <f t="shared" si="1"/>
        <v/>
      </c>
      <c r="F28" s="131" t="str" cm="1">
        <f t="array" ref="F28">_xlfn.IFS(E28&lt;=3, "Low", E28&lt;=6, "Moderate", E28&lt;=9, "High", E28 = "", "", E28&gt;=12, "Very High")</f>
        <v/>
      </c>
      <c r="G28" s="117" t="str">
        <f t="shared" si="0"/>
        <v/>
      </c>
      <c r="H28" s="118" t="str">
        <f>'CVA 1-35 species'!$EL16</f>
        <v/>
      </c>
      <c r="I28" s="118" t="str">
        <f>'CVA 1-35 species'!$EL41</f>
        <v/>
      </c>
      <c r="J28" s="119" t="str">
        <f>'CVA 1-35 species'!EK$41</f>
        <v/>
      </c>
      <c r="K28" s="123" t="str">
        <f>Scoring!AB$45</f>
        <v/>
      </c>
    </row>
    <row r="29" spans="1:11" ht="15.75">
      <c r="A29" s="122">
        <v>28</v>
      </c>
      <c r="B29" s="132" t="str">
        <f>IF(Species!B29 = "", "", Species!B29)</f>
        <v/>
      </c>
      <c r="C29" s="21" t="str">
        <f>'CVA 1-35 species'!$EO$16</f>
        <v/>
      </c>
      <c r="D29" s="7" t="str">
        <f>IFERROR(Scoring!AC$40, "")</f>
        <v/>
      </c>
      <c r="E29" s="120" t="str">
        <f t="shared" si="1"/>
        <v/>
      </c>
      <c r="F29" s="131" t="str" cm="1">
        <f t="array" ref="F29">_xlfn.IFS(E29&lt;=3, "Low", E29&lt;=6, "Moderate", E29&lt;=9, "High", E29 = "", "", E29&gt;=12, "Very High")</f>
        <v/>
      </c>
      <c r="G29" s="117" t="str">
        <f t="shared" si="0"/>
        <v/>
      </c>
      <c r="H29" s="118" t="str">
        <f>'CVA 1-35 species'!$EQ16</f>
        <v/>
      </c>
      <c r="I29" s="118" t="str">
        <f>'CVA 1-35 species'!$EQ41</f>
        <v/>
      </c>
      <c r="J29" s="119" t="str">
        <f>'CVA 1-35 species'!EP$41</f>
        <v/>
      </c>
      <c r="K29" s="123" t="str">
        <f>Scoring!AC$45</f>
        <v/>
      </c>
    </row>
    <row r="30" spans="1:11" ht="15.75">
      <c r="A30" s="122">
        <v>29</v>
      </c>
      <c r="B30" s="132" t="str">
        <f>IF(Species!B30 = "", "", Species!B30)</f>
        <v/>
      </c>
      <c r="C30" s="21" t="str">
        <f>'CVA 1-35 species'!$ET$16</f>
        <v/>
      </c>
      <c r="D30" s="7" t="str">
        <f>IFERROR(Scoring!AD$40, "")</f>
        <v/>
      </c>
      <c r="E30" s="128" t="str">
        <f t="shared" si="1"/>
        <v/>
      </c>
      <c r="F30" s="131" t="str" cm="1">
        <f t="array" ref="F30">_xlfn.IFS(E30&lt;=3, "Low", E30&lt;=6, "Moderate", E30&lt;=9, "High", E30 = "", "", E30&gt;=12, "Very High")</f>
        <v/>
      </c>
      <c r="G30" s="117" t="str">
        <f t="shared" si="0"/>
        <v/>
      </c>
      <c r="H30" s="118" t="str">
        <f>'CVA 1-35 species'!$EV16</f>
        <v/>
      </c>
      <c r="I30" s="118" t="str">
        <f>'CVA 1-35 species'!$EV41</f>
        <v/>
      </c>
      <c r="J30" s="119" t="str">
        <f>'CVA 1-35 species'!EU$41</f>
        <v/>
      </c>
      <c r="K30" s="123" t="str">
        <f>Scoring!AD$45</f>
        <v/>
      </c>
    </row>
    <row r="31" spans="1:11" ht="15.75">
      <c r="A31" s="122">
        <v>30</v>
      </c>
      <c r="B31" s="132" t="str">
        <f>IF(Species!B31 = "", "", Species!B31)</f>
        <v/>
      </c>
      <c r="C31" s="21" t="str">
        <f>'CVA 1-35 species'!$EY$16</f>
        <v/>
      </c>
      <c r="D31" s="7" t="str">
        <f>IFERROR(Scoring!AE$40, "")</f>
        <v/>
      </c>
      <c r="E31" s="120" t="str">
        <f t="shared" si="1"/>
        <v/>
      </c>
      <c r="F31" s="131" t="str" cm="1">
        <f t="array" ref="F31">_xlfn.IFS(E31&lt;=3, "Low", E31&lt;=6, "Moderate", E31&lt;=9, "High", E31 = "", "", E31&gt;=12, "Very High")</f>
        <v/>
      </c>
      <c r="G31" s="117" t="str">
        <f t="shared" si="0"/>
        <v/>
      </c>
      <c r="H31" s="118" t="str">
        <f>'CVA 1-35 species'!$FA16</f>
        <v/>
      </c>
      <c r="I31" s="118" t="str">
        <f>'CVA 1-35 species'!$FA41</f>
        <v/>
      </c>
      <c r="J31" s="119" t="str">
        <f>'CVA 1-35 species'!EZ$41</f>
        <v/>
      </c>
      <c r="K31" s="123" t="str">
        <f>Scoring!AE$45</f>
        <v/>
      </c>
    </row>
    <row r="32" spans="1:11" ht="15.75">
      <c r="A32" s="122">
        <v>31</v>
      </c>
      <c r="B32" s="132" t="str">
        <f>IF(Species!B32 = "", "", Species!B32)</f>
        <v/>
      </c>
      <c r="C32" s="21" t="str">
        <f>'CVA 1-35 species'!$FD$16</f>
        <v/>
      </c>
      <c r="D32" s="7" t="str">
        <f>IFERROR(Scoring!AF$40, "")</f>
        <v/>
      </c>
      <c r="E32" s="120" t="str">
        <f t="shared" si="1"/>
        <v/>
      </c>
      <c r="F32" s="131" t="str" cm="1">
        <f t="array" ref="F32">_xlfn.IFS(E32&lt;=3, "Low", E32&lt;=6, "Moderate", E32&lt;=9, "High", E32 = "", "", E32&gt;=12, "Very High")</f>
        <v/>
      </c>
      <c r="G32" s="117" t="str">
        <f t="shared" si="0"/>
        <v/>
      </c>
      <c r="H32" s="118" t="str">
        <f>'CVA 1-35 species'!$FF16</f>
        <v/>
      </c>
      <c r="I32" s="118" t="str">
        <f>'CVA 1-35 species'!$FF41</f>
        <v/>
      </c>
      <c r="J32" s="119" t="str">
        <f>'CVA 1-35 species'!FE$41</f>
        <v/>
      </c>
      <c r="K32" s="123" t="str">
        <f>Scoring!AF$45</f>
        <v/>
      </c>
    </row>
    <row r="33" spans="1:32" ht="15.75">
      <c r="A33" s="122">
        <v>32</v>
      </c>
      <c r="B33" s="132" t="str">
        <f>IF(Species!B33 = "", "", Species!B33)</f>
        <v/>
      </c>
      <c r="C33" s="21" t="str">
        <f>'CVA 1-35 species'!$FI$16</f>
        <v/>
      </c>
      <c r="D33" s="7" t="str">
        <f>IFERROR(Scoring!AG$40, "")</f>
        <v/>
      </c>
      <c r="E33" s="120" t="str">
        <f t="shared" si="1"/>
        <v/>
      </c>
      <c r="F33" s="131" t="str" cm="1">
        <f t="array" ref="F33">_xlfn.IFS(E33&lt;=3, "Low", E33&lt;=6, "Moderate", E33&lt;=9, "High", E33 = "", "", E33&gt;=12, "Very High")</f>
        <v/>
      </c>
      <c r="G33" s="117" t="str">
        <f t="shared" si="0"/>
        <v/>
      </c>
      <c r="H33" s="118" t="str">
        <f>'CVA 1-35 species'!$FK16</f>
        <v/>
      </c>
      <c r="I33" s="118" t="str">
        <f>'CVA 1-35 species'!$FK41</f>
        <v/>
      </c>
      <c r="J33" s="119" t="str">
        <f>'CVA 1-35 species'!FJ$41</f>
        <v/>
      </c>
      <c r="K33" s="123" t="str">
        <f>Scoring!AG$45</f>
        <v/>
      </c>
    </row>
    <row r="34" spans="1:32" ht="15.75">
      <c r="A34" s="122">
        <v>33</v>
      </c>
      <c r="B34" s="132" t="str">
        <f>IF(Species!B34 = "", "", Species!B34)</f>
        <v/>
      </c>
      <c r="C34" s="21" t="str">
        <f>'CVA 1-35 species'!$FN$16</f>
        <v/>
      </c>
      <c r="D34" s="7" t="str">
        <f>IFERROR(Scoring!AH$40, "")</f>
        <v/>
      </c>
      <c r="E34" s="128" t="str">
        <f t="shared" si="1"/>
        <v/>
      </c>
      <c r="F34" s="131" t="str" cm="1">
        <f t="array" ref="F34">_xlfn.IFS(E34&lt;=3, "Low", E34&lt;=6, "Moderate", E34&lt;=9, "High", E34 = "", "", E34&gt;=12, "Very High")</f>
        <v/>
      </c>
      <c r="G34" s="117" t="str">
        <f t="shared" si="0"/>
        <v/>
      </c>
      <c r="H34" s="118" t="str">
        <f>'CVA 1-35 species'!$FP16</f>
        <v/>
      </c>
      <c r="I34" s="118" t="str">
        <f>'CVA 1-35 species'!$FP41</f>
        <v/>
      </c>
      <c r="J34" s="119" t="str">
        <f>'CVA 1-35 species'!FO$41</f>
        <v/>
      </c>
      <c r="K34" s="123" t="str">
        <f>Scoring!AH$45</f>
        <v/>
      </c>
    </row>
    <row r="35" spans="1:32" ht="15.75">
      <c r="A35" s="122">
        <v>34</v>
      </c>
      <c r="B35" s="132" t="str">
        <f>IF(Species!B35 = "", "", Species!B35)</f>
        <v/>
      </c>
      <c r="C35" s="21" t="str">
        <f>'CVA 1-35 species'!$FS$16</f>
        <v/>
      </c>
      <c r="D35" s="7" t="str">
        <f>IFERROR(Scoring!AI$40, "")</f>
        <v/>
      </c>
      <c r="E35" s="120" t="str">
        <f t="shared" si="1"/>
        <v/>
      </c>
      <c r="F35" s="131" t="str" cm="1">
        <f t="array" ref="F35">_xlfn.IFS(E35&lt;=3, "Low", E35&lt;=6, "Moderate", E35&lt;=9, "High", E35 = "", "", E35&gt;=12, "Very High")</f>
        <v/>
      </c>
      <c r="G35" s="117" t="str">
        <f t="shared" si="0"/>
        <v/>
      </c>
      <c r="H35" s="118" t="str">
        <f>'CVA 1-35 species'!$FU16</f>
        <v/>
      </c>
      <c r="I35" s="118" t="str">
        <f>'CVA 1-35 species'!$FU41</f>
        <v/>
      </c>
      <c r="J35" s="119" t="str">
        <f>'CVA 1-35 species'!FT$41</f>
        <v/>
      </c>
      <c r="K35" s="123" t="str">
        <f>Scoring!AI$45</f>
        <v/>
      </c>
    </row>
    <row r="36" spans="1:32" ht="15.75">
      <c r="A36" s="122">
        <v>35</v>
      </c>
      <c r="B36" s="132" t="str">
        <f>IF(Species!B36 = "", "", Species!B36)</f>
        <v/>
      </c>
      <c r="C36" s="21" t="str">
        <f>'CVA 1-35 species'!$FX$16</f>
        <v/>
      </c>
      <c r="D36" s="7" t="str">
        <f>IFERROR(Scoring!AJ$40, "")</f>
        <v/>
      </c>
      <c r="E36" s="120" t="str">
        <f t="shared" si="1"/>
        <v/>
      </c>
      <c r="F36" s="131" t="str" cm="1">
        <f t="array" ref="F36">_xlfn.IFS(E36&lt;=3, "Low", E36&lt;=6, "Moderate", E36&lt;=9, "High", E36 = "", "", E36&gt;=12, "Very High")</f>
        <v/>
      </c>
      <c r="G36" s="117" t="str">
        <f t="shared" si="0"/>
        <v/>
      </c>
      <c r="H36" s="118" t="str">
        <f>'CVA 1-35 species'!$FZ16</f>
        <v/>
      </c>
      <c r="I36" s="118" t="str">
        <f>'CVA 1-35 species'!$FZ41</f>
        <v/>
      </c>
      <c r="J36" s="119" t="str">
        <f>'CVA 1-35 species'!FY$41</f>
        <v/>
      </c>
      <c r="K36" s="123" t="str">
        <f>Scoring!AJ$45</f>
        <v/>
      </c>
    </row>
    <row r="37" spans="1:32" ht="21.75" customHeight="1">
      <c r="A37" s="122">
        <v>36</v>
      </c>
      <c r="B37" s="132" t="str">
        <f>IF(Species!B37 = "", "", Species!B37)</f>
        <v/>
      </c>
      <c r="C37" s="81" t="str">
        <f>'CVA 36-50 species'!$J$16</f>
        <v/>
      </c>
      <c r="D37" s="7" t="str">
        <f>IFERROR(Scoring!AK$40, "")</f>
        <v/>
      </c>
      <c r="E37" s="120" t="str">
        <f t="shared" si="1"/>
        <v/>
      </c>
      <c r="F37" s="131" t="str" cm="1">
        <f t="array" ref="F37">_xlfn.IFS(E37&lt;=3, "Low", E37&lt;=6, "Moderate", E37&lt;=9, "High", E37 = "", "", E37&gt;=12, "Very High")</f>
        <v/>
      </c>
      <c r="G37" s="117" t="str">
        <f t="shared" si="0"/>
        <v/>
      </c>
      <c r="H37" s="121" t="str">
        <f>'CVA 36-50 species'!$L16</f>
        <v/>
      </c>
      <c r="I37" s="121" t="str">
        <f>'CVA 36-50 species'!$L41</f>
        <v/>
      </c>
      <c r="J37" s="119" t="str">
        <f>'CVA 36-50 species'!K$41</f>
        <v/>
      </c>
      <c r="K37" s="123" t="str">
        <f>Scoring!AK$45</f>
        <v/>
      </c>
    </row>
    <row r="38" spans="1:32" ht="21.75" customHeight="1">
      <c r="A38" s="122">
        <v>37</v>
      </c>
      <c r="B38" s="132" t="str">
        <f>IF(Species!B38 = "", "", Species!B38)</f>
        <v/>
      </c>
      <c r="C38" s="21" t="str">
        <f>'CVA 36-50 species'!$O$16</f>
        <v/>
      </c>
      <c r="D38" s="7" t="str">
        <f>IFERROR(Scoring!AL$40, "")</f>
        <v/>
      </c>
      <c r="E38" s="128" t="str">
        <f t="shared" si="1"/>
        <v/>
      </c>
      <c r="F38" s="131" t="str" cm="1">
        <f t="array" ref="F38">_xlfn.IFS(E38&lt;=3, "Low", E38&lt;=6, "Moderate", E38&lt;=9, "High", E38 = "", "", E38&gt;=12, "Very High")</f>
        <v/>
      </c>
      <c r="G38" s="117" t="str">
        <f t="shared" si="0"/>
        <v/>
      </c>
      <c r="H38" s="118" t="str">
        <f>'CVA 36-50 species'!$Q16</f>
        <v/>
      </c>
      <c r="I38" s="118" t="str">
        <f>'CVA 36-50 species'!$Q41</f>
        <v/>
      </c>
      <c r="J38" s="119" t="str">
        <f>'CVA 36-50 species'!P$41</f>
        <v/>
      </c>
      <c r="K38" s="123" t="str">
        <f>Scoring!AL$45</f>
        <v/>
      </c>
    </row>
    <row r="39" spans="1:32" ht="21.75" customHeight="1">
      <c r="A39" s="122">
        <v>38</v>
      </c>
      <c r="B39" s="132" t="str">
        <f>IF(Species!B39 = "", "", Species!B39)</f>
        <v/>
      </c>
      <c r="C39" s="21" t="str">
        <f>'CVA 36-50 species'!$T$16</f>
        <v/>
      </c>
      <c r="D39" s="7" t="str">
        <f>IFERROR(Scoring!AM$40, "")</f>
        <v/>
      </c>
      <c r="E39" s="120" t="str">
        <f t="shared" si="1"/>
        <v/>
      </c>
      <c r="F39" s="131" t="str" cm="1">
        <f t="array" ref="F39">_xlfn.IFS(E39&lt;=3, "Low", E39&lt;=6, "Moderate", E39&lt;=9, "High", E39 = "", "", E39&gt;=12, "Very High")</f>
        <v/>
      </c>
      <c r="G39" s="117" t="str">
        <f t="shared" si="0"/>
        <v/>
      </c>
      <c r="H39" s="118" t="str">
        <f>'CVA 36-50 species'!$V16</f>
        <v/>
      </c>
      <c r="I39" s="118" t="str">
        <f>'CVA 36-50 species'!$V41</f>
        <v/>
      </c>
      <c r="J39" s="119" t="str">
        <f>'CVA 36-50 species'!U$41</f>
        <v/>
      </c>
      <c r="K39" s="123" t="str">
        <f>Scoring!AM$45</f>
        <v/>
      </c>
    </row>
    <row r="40" spans="1:32" ht="21.75" customHeight="1">
      <c r="A40" s="122">
        <v>39</v>
      </c>
      <c r="B40" s="132" t="str">
        <f>IF(Species!B40 = "", "", Species!B40)</f>
        <v/>
      </c>
      <c r="C40" s="21" t="str">
        <f>'CVA 36-50 species'!$Y$16</f>
        <v/>
      </c>
      <c r="D40" s="7" t="str">
        <f>IFERROR(Scoring!AN$40, "")</f>
        <v/>
      </c>
      <c r="E40" s="120" t="str">
        <f t="shared" si="1"/>
        <v/>
      </c>
      <c r="F40" s="131" t="str" cm="1">
        <f t="array" ref="F40">_xlfn.IFS(E40&lt;=3, "Low", E40&lt;=6, "Moderate", E40&lt;=9, "High", E40 = "", "", E40&gt;=12, "Very High")</f>
        <v/>
      </c>
      <c r="G40" s="117" t="str">
        <f t="shared" si="0"/>
        <v/>
      </c>
      <c r="H40" s="118" t="str">
        <f>'CVA 36-50 species'!$AA16</f>
        <v/>
      </c>
      <c r="I40" s="118" t="str">
        <f>'CVA 36-50 species'!$AA41</f>
        <v/>
      </c>
      <c r="J40" s="119" t="str">
        <f>'CVA 36-50 species'!Z$41</f>
        <v/>
      </c>
      <c r="K40" s="123" t="str">
        <f>Scoring!AN$45</f>
        <v/>
      </c>
    </row>
    <row r="41" spans="1:32" ht="21.75" customHeight="1">
      <c r="A41" s="122">
        <v>40</v>
      </c>
      <c r="B41" s="132" t="str">
        <f>IF(Species!B41 = "", "", Species!B41)</f>
        <v/>
      </c>
      <c r="C41" s="21" t="str">
        <f>'CVA 36-50 species'!$AD$16</f>
        <v/>
      </c>
      <c r="D41" s="7" t="str">
        <f>IFERROR(Scoring!AO$40, "")</f>
        <v/>
      </c>
      <c r="E41" s="120" t="str">
        <f t="shared" si="1"/>
        <v/>
      </c>
      <c r="F41" s="131" t="str" cm="1">
        <f t="array" ref="F41">_xlfn.IFS(E41&lt;=3, "Low", E41&lt;=6, "Moderate", E41&lt;=9, "High", E41 = "", "", E41&gt;=12, "Very High")</f>
        <v/>
      </c>
      <c r="G41" s="117" t="str">
        <f t="shared" si="0"/>
        <v/>
      </c>
      <c r="H41" s="120" t="str">
        <f>'CVA 36-50 species'!$AF16</f>
        <v/>
      </c>
      <c r="I41" s="120" t="str">
        <f>'CVA 36-50 species'!$AF41</f>
        <v/>
      </c>
      <c r="J41" s="119" t="str">
        <f>'CVA 36-50 species'!AE$41</f>
        <v/>
      </c>
      <c r="K41" s="123" t="str">
        <f>Scoring!AO$45</f>
        <v/>
      </c>
      <c r="M41" s="21"/>
    </row>
    <row r="42" spans="1:32" ht="21.75" customHeight="1">
      <c r="A42" s="122">
        <v>41</v>
      </c>
      <c r="B42" s="132" t="str">
        <f>IF(Species!B42 = "", "", Species!B42)</f>
        <v/>
      </c>
      <c r="C42" s="21" t="str">
        <f>'CVA 36-50 species'!$AI$16</f>
        <v/>
      </c>
      <c r="D42" s="7" t="str">
        <f>IFERROR(Scoring!AP$40, "")</f>
        <v/>
      </c>
      <c r="E42" s="128" t="str">
        <f t="shared" si="1"/>
        <v/>
      </c>
      <c r="F42" s="131" t="str" cm="1">
        <f t="array" ref="F42">_xlfn.IFS(E42&lt;=3, "Low", E42&lt;=6, "Moderate", E42&lt;=9, "High", E42 = "", "", E42&gt;=12, "Very High")</f>
        <v/>
      </c>
      <c r="G42" s="117" t="str">
        <f t="shared" si="0"/>
        <v/>
      </c>
      <c r="H42" s="118" t="str">
        <f>'CVA 36-50 species'!$AK16</f>
        <v/>
      </c>
      <c r="I42" s="118" t="str">
        <f>'CVA 36-50 species'!$AK41</f>
        <v/>
      </c>
      <c r="J42" s="119" t="str">
        <f>'CVA 36-50 species'!AJ$41</f>
        <v/>
      </c>
      <c r="K42" s="123" t="str">
        <f>Scoring!AP$45</f>
        <v/>
      </c>
      <c r="M42" s="21"/>
    </row>
    <row r="43" spans="1:32" ht="21.75" customHeight="1">
      <c r="A43" s="122">
        <v>42</v>
      </c>
      <c r="B43" s="132" t="str">
        <f>IF(Species!B43 = "", "", Species!B43)</f>
        <v/>
      </c>
      <c r="C43" s="21" t="str">
        <f>'CVA 36-50 species'!$AN$16</f>
        <v/>
      </c>
      <c r="D43" s="7" t="str">
        <f>IFERROR(Scoring!AQ$40, "")</f>
        <v/>
      </c>
      <c r="E43" s="120" t="str">
        <f t="shared" si="1"/>
        <v/>
      </c>
      <c r="F43" s="131" t="str" cm="1">
        <f t="array" ref="F43">_xlfn.IFS(E43&lt;=3, "Low", E43&lt;=6, "Moderate", E43&lt;=9, "High", E43 = "", "", E43&gt;=12, "Very High")</f>
        <v/>
      </c>
      <c r="G43" s="117" t="str">
        <f t="shared" si="0"/>
        <v/>
      </c>
      <c r="H43" s="118" t="str">
        <f>'CVA 36-50 species'!$AP16</f>
        <v/>
      </c>
      <c r="I43" s="118" t="str">
        <f>'CVA 36-50 species'!$AP41</f>
        <v/>
      </c>
      <c r="J43" s="119" t="str">
        <f>'CVA 36-50 species'!AO$41</f>
        <v/>
      </c>
      <c r="K43" s="123" t="str">
        <f>Scoring!AQ$45</f>
        <v/>
      </c>
      <c r="M43" s="21"/>
    </row>
    <row r="44" spans="1:32" ht="21.75" customHeight="1">
      <c r="A44" s="122">
        <v>43</v>
      </c>
      <c r="B44" s="132" t="str">
        <f>IF(Species!B44 = "", "", Species!B44)</f>
        <v/>
      </c>
      <c r="C44" s="21" t="str">
        <f>'CVA 36-50 species'!$AS$16</f>
        <v/>
      </c>
      <c r="D44" s="7" t="str">
        <f>IFERROR(Scoring!AR$40, "")</f>
        <v/>
      </c>
      <c r="E44" s="120" t="str">
        <f t="shared" si="1"/>
        <v/>
      </c>
      <c r="F44" s="131" t="str" cm="1">
        <f t="array" ref="F44">_xlfn.IFS(E44&lt;=3, "Low", E44&lt;=6, "Moderate", E44&lt;=9, "High", E44 = "", "", E44&gt;=12, "Very High")</f>
        <v/>
      </c>
      <c r="G44" s="117" t="str">
        <f t="shared" si="0"/>
        <v/>
      </c>
      <c r="H44" s="118" t="str">
        <f>'CVA 36-50 species'!$AU16</f>
        <v/>
      </c>
      <c r="I44" s="118" t="str">
        <f>'CVA 36-50 species'!$AU41</f>
        <v/>
      </c>
      <c r="J44" s="119" t="str">
        <f>'CVA 36-50 species'!AT$41</f>
        <v/>
      </c>
      <c r="K44" s="123" t="str">
        <f>Scoring!AR$45</f>
        <v/>
      </c>
      <c r="M44" s="21"/>
    </row>
    <row r="45" spans="1:32" ht="21.75" customHeight="1">
      <c r="A45" s="122">
        <v>44</v>
      </c>
      <c r="B45" s="132" t="str">
        <f>IF(Species!B45 = "", "", Species!B45)</f>
        <v/>
      </c>
      <c r="C45" s="21" t="str">
        <f>'CVA 36-50 species'!$AX$16</f>
        <v/>
      </c>
      <c r="D45" s="7" t="str">
        <f>IFERROR(Scoring!AS$40, "")</f>
        <v/>
      </c>
      <c r="E45" s="120" t="str">
        <f t="shared" si="1"/>
        <v/>
      </c>
      <c r="F45" s="131" t="str" cm="1">
        <f t="array" ref="F45">_xlfn.IFS(E45&lt;=3, "Low", E45&lt;=6, "Moderate", E45&lt;=9, "High", E45 = "", "", E45&gt;=12, "Very High")</f>
        <v/>
      </c>
      <c r="G45" s="117" t="str">
        <f t="shared" si="0"/>
        <v/>
      </c>
      <c r="H45" s="118" t="str">
        <f>'CVA 36-50 species'!$AZ16</f>
        <v/>
      </c>
      <c r="I45" s="118" t="str">
        <f>'CVA 36-50 species'!$AZ41</f>
        <v/>
      </c>
      <c r="J45" s="119" t="str">
        <f>'CVA 36-50 species'!AY$41</f>
        <v/>
      </c>
      <c r="K45" s="123" t="str">
        <f>Scoring!AS$45</f>
        <v/>
      </c>
      <c r="M45" s="21"/>
    </row>
    <row r="46" spans="1:32" ht="21.75" customHeight="1">
      <c r="A46" s="122">
        <v>45</v>
      </c>
      <c r="B46" s="132" t="str">
        <f>IF(Species!B46 = "", "", Species!B46)</f>
        <v/>
      </c>
      <c r="C46" s="21" t="str">
        <f>'CVA 36-50 species'!$BC$16</f>
        <v/>
      </c>
      <c r="D46" s="7" t="str">
        <f>IFERROR(Scoring!AT$40, "")</f>
        <v/>
      </c>
      <c r="E46" s="128" t="str">
        <f t="shared" si="1"/>
        <v/>
      </c>
      <c r="F46" s="131" t="str" cm="1">
        <f t="array" ref="F46">_xlfn.IFS(E46&lt;=3, "Low", E46&lt;=6, "Moderate", E46&lt;=9, "High", E46 = "", "", E46&gt;=12, "Very High")</f>
        <v/>
      </c>
      <c r="G46" s="117" t="str">
        <f t="shared" si="0"/>
        <v/>
      </c>
      <c r="H46" s="118" t="str">
        <f>'CVA 36-50 species'!$BE16</f>
        <v/>
      </c>
      <c r="I46" s="118" t="str">
        <f>'CVA 36-50 species'!$BE41</f>
        <v/>
      </c>
      <c r="J46" s="119" t="str">
        <f>'CVA 36-50 species'!BD$41</f>
        <v/>
      </c>
      <c r="K46" s="123" t="str">
        <f>Scoring!AT$45</f>
        <v/>
      </c>
      <c r="M46" s="21"/>
      <c r="N46" s="21"/>
      <c r="O46" s="21"/>
      <c r="P46" s="21"/>
      <c r="AD46" s="21"/>
      <c r="AE46" s="21"/>
      <c r="AF46" s="21"/>
    </row>
    <row r="47" spans="1:32" ht="21.75" customHeight="1">
      <c r="A47" s="122">
        <v>46</v>
      </c>
      <c r="B47" s="132" t="str">
        <f>IF(Species!B47 = "", "", Species!B47)</f>
        <v/>
      </c>
      <c r="C47" s="21" t="str">
        <f>'CVA 36-50 species'!$BH$16</f>
        <v/>
      </c>
      <c r="D47" s="7" t="str">
        <f>IFERROR(Scoring!AU$40, "")</f>
        <v/>
      </c>
      <c r="E47" s="120" t="str">
        <f t="shared" si="1"/>
        <v/>
      </c>
      <c r="F47" s="131" t="str" cm="1">
        <f t="array" ref="F47">_xlfn.IFS(E47&lt;=3, "Low", E47&lt;=6, "Moderate", E47&lt;=9, "High", E47 = "", "", E47&gt;=12, "Very High")</f>
        <v/>
      </c>
      <c r="G47" s="117" t="str">
        <f t="shared" si="0"/>
        <v/>
      </c>
      <c r="H47" s="118" t="str">
        <f>'CVA 36-50 species'!$BJ16</f>
        <v/>
      </c>
      <c r="I47" s="118" t="str">
        <f>'CVA 36-50 species'!$BJ41</f>
        <v/>
      </c>
      <c r="J47" s="119" t="str">
        <f>'CVA 36-50 species'!BI$41</f>
        <v/>
      </c>
      <c r="K47" s="123" t="str">
        <f>Scoring!AU$45</f>
        <v/>
      </c>
      <c r="M47" s="21"/>
      <c r="N47" s="21"/>
      <c r="O47" s="21"/>
      <c r="P47" s="21"/>
      <c r="Z47" s="74"/>
      <c r="AA47" s="74"/>
      <c r="AB47" s="74"/>
      <c r="AD47" s="74"/>
      <c r="AE47" s="74"/>
      <c r="AF47" s="74"/>
    </row>
    <row r="48" spans="1:32" ht="21.75" customHeight="1">
      <c r="A48" s="122">
        <v>47</v>
      </c>
      <c r="B48" s="132" t="str">
        <f>IF(Species!B48 = "", "", Species!B48)</f>
        <v/>
      </c>
      <c r="C48" s="21" t="str">
        <f>'CVA 36-50 species'!$BM$16</f>
        <v/>
      </c>
      <c r="D48" s="7" t="str">
        <f>IFERROR(Scoring!AV$40, "")</f>
        <v/>
      </c>
      <c r="E48" s="120" t="str">
        <f t="shared" si="1"/>
        <v/>
      </c>
      <c r="F48" s="131" t="str" cm="1">
        <f t="array" ref="F48">_xlfn.IFS(E48&lt;=3, "Low", E48&lt;=6, "Moderate", E48&lt;=9, "High", E48 = "", "", E48&gt;=12, "Very High")</f>
        <v/>
      </c>
      <c r="G48" s="117" t="str">
        <f t="shared" si="0"/>
        <v/>
      </c>
      <c r="H48" s="118" t="str">
        <f>'CVA 36-50 species'!$BO16</f>
        <v/>
      </c>
      <c r="I48" s="118" t="str">
        <f>'CVA 36-50 species'!$BO41</f>
        <v/>
      </c>
      <c r="J48" s="119" t="str">
        <f>'CVA 36-50 species'!BN$41</f>
        <v/>
      </c>
      <c r="K48" s="123" t="str">
        <f>Scoring!AV$45</f>
        <v/>
      </c>
      <c r="Z48" s="72"/>
    </row>
    <row r="49" spans="1:26" ht="21.75" customHeight="1">
      <c r="A49" s="122">
        <v>48</v>
      </c>
      <c r="B49" s="132" t="str">
        <f>IF(Species!B49 = "", "", Species!B49)</f>
        <v/>
      </c>
      <c r="C49" s="21" t="str">
        <f>'CVA 36-50 species'!$BR$16</f>
        <v/>
      </c>
      <c r="D49" s="7" t="str">
        <f>IFERROR(Scoring!AW$40, "")</f>
        <v/>
      </c>
      <c r="E49" s="120" t="str">
        <f t="shared" si="1"/>
        <v/>
      </c>
      <c r="F49" s="131" t="str" cm="1">
        <f t="array" ref="F49">_xlfn.IFS(E49&lt;=3, "Low", E49&lt;=6, "Moderate", E49&lt;=9, "High", E49 = "", "", E49&gt;=12, "Very High")</f>
        <v/>
      </c>
      <c r="G49" s="117" t="str">
        <f t="shared" si="0"/>
        <v/>
      </c>
      <c r="H49" s="118" t="str">
        <f>'CVA 36-50 species'!$BT16</f>
        <v/>
      </c>
      <c r="I49" s="118" t="str">
        <f>'CVA 36-50 species'!$BT41</f>
        <v/>
      </c>
      <c r="J49" s="119" t="str">
        <f>'CVA 36-50 species'!BS$41</f>
        <v/>
      </c>
      <c r="K49" s="123" t="str">
        <f>Scoring!AW$45</f>
        <v/>
      </c>
      <c r="Z49" s="72"/>
    </row>
    <row r="50" spans="1:26" ht="21.75" customHeight="1">
      <c r="A50" s="122">
        <v>49</v>
      </c>
      <c r="B50" s="132" t="str">
        <f>IF(Species!B50 = "", "", Species!B50)</f>
        <v/>
      </c>
      <c r="C50" s="21" t="str">
        <f>'CVA 36-50 species'!$BW$16</f>
        <v/>
      </c>
      <c r="D50" s="7" t="str">
        <f>IFERROR(Scoring!AX$40, "")</f>
        <v/>
      </c>
      <c r="E50" s="128" t="str">
        <f t="shared" si="1"/>
        <v/>
      </c>
      <c r="F50" s="131" t="str" cm="1">
        <f t="array" ref="F50">_xlfn.IFS(E50&lt;=3, "Low", E50&lt;=6, "Moderate", E50&lt;=9, "High", E50 = "", "", E50&gt;=12, "Very High")</f>
        <v/>
      </c>
      <c r="G50" s="117" t="str">
        <f t="shared" si="0"/>
        <v/>
      </c>
      <c r="H50" s="118" t="str">
        <f>'CVA 36-50 species'!$BY16</f>
        <v/>
      </c>
      <c r="I50" s="118" t="str">
        <f>'CVA 36-50 species'!$BY41</f>
        <v/>
      </c>
      <c r="J50" s="119" t="str">
        <f>'CVA 36-50 species'!BX$41</f>
        <v/>
      </c>
      <c r="K50" s="123" t="str">
        <f>Scoring!AX$45</f>
        <v/>
      </c>
      <c r="Z50" s="72"/>
    </row>
    <row r="51" spans="1:26" ht="21.75" customHeight="1">
      <c r="A51" s="122">
        <v>50</v>
      </c>
      <c r="B51" s="132" t="str">
        <f>IF(Species!B51 = "", "", Species!B51)</f>
        <v/>
      </c>
      <c r="C51" s="21" t="str">
        <f>'CVA 36-50 species'!$CB$16</f>
        <v/>
      </c>
      <c r="D51" s="7" t="str">
        <f>IFERROR([1]Scoring!AY$40, "")</f>
        <v/>
      </c>
      <c r="E51" s="120" t="str">
        <f t="shared" si="1"/>
        <v/>
      </c>
      <c r="F51" s="131" t="str" cm="1">
        <f t="array" ref="F51">_xlfn.IFS(E51&lt;=3, "Low", E51&lt;=6, "Moderate", E51&lt;=9, "High", E51 = "", "", E51&gt;=12, "Very High")</f>
        <v/>
      </c>
      <c r="G51" s="117" t="str">
        <f t="shared" si="0"/>
        <v/>
      </c>
      <c r="H51" s="118" t="str">
        <f>'CVA 36-50 species'!$CD16</f>
        <v/>
      </c>
      <c r="I51" s="118" t="str">
        <f>'CVA 36-50 species'!$CD41</f>
        <v/>
      </c>
      <c r="J51" s="119" t="str">
        <f>'CVA 36-50 species'!CC$41</f>
        <v/>
      </c>
      <c r="K51" s="123" t="str">
        <f>Scoring!AY$45</f>
        <v/>
      </c>
      <c r="Z51" s="72"/>
    </row>
    <row r="52" spans="1:26" ht="18.75">
      <c r="D52" s="21"/>
      <c r="K52" s="7"/>
      <c r="Z52" s="72"/>
    </row>
    <row r="53" spans="1:26" s="21" customFormat="1" ht="18.75">
      <c r="B53" s="52"/>
      <c r="K53" s="7"/>
      <c r="Z53" s="72"/>
    </row>
    <row r="54" spans="1:26" ht="18.75">
      <c r="A54" s="21"/>
      <c r="C54" s="21"/>
      <c r="D54" s="21"/>
      <c r="E54" s="21"/>
      <c r="Z54" s="72"/>
    </row>
    <row r="55" spans="1:26" ht="18.75">
      <c r="A55" s="21"/>
      <c r="C55" s="21"/>
      <c r="D55" s="21"/>
      <c r="E55" s="21"/>
      <c r="Z55" s="72"/>
    </row>
    <row r="56" spans="1:26" ht="18.75">
      <c r="A56" s="21"/>
      <c r="C56" s="51"/>
      <c r="D56" s="51"/>
      <c r="E56" s="51"/>
      <c r="Z56" s="72"/>
    </row>
    <row r="57" spans="1:26" ht="20.100000000000001" customHeight="1">
      <c r="F57" s="21"/>
      <c r="G57" s="21"/>
      <c r="H57" s="21"/>
      <c r="Z57" s="72"/>
    </row>
    <row r="58" spans="1:26" ht="23.25">
      <c r="E58" s="79"/>
      <c r="F58" s="80"/>
      <c r="G58" s="79"/>
      <c r="H58" s="80"/>
      <c r="I58" s="79"/>
      <c r="J58" s="79"/>
      <c r="Z58" s="72"/>
    </row>
    <row r="59" spans="1:26" ht="23.25">
      <c r="H59" s="80"/>
      <c r="Z59" s="72"/>
    </row>
    <row r="60" spans="1:26" ht="23.25">
      <c r="H60" s="80"/>
      <c r="Z60" s="72"/>
    </row>
    <row r="61" spans="1:26" ht="23.25">
      <c r="F61" s="21"/>
      <c r="H61" s="80"/>
      <c r="Z61" s="72"/>
    </row>
    <row r="62" spans="1:26" ht="23.25">
      <c r="F62" s="21"/>
      <c r="H62" s="80"/>
      <c r="Z62" s="72"/>
    </row>
    <row r="63" spans="1:26" ht="23.25">
      <c r="F63" s="21"/>
      <c r="H63" s="80"/>
      <c r="Z63" s="72"/>
    </row>
    <row r="64" spans="1:26" ht="23.25">
      <c r="F64" s="21"/>
      <c r="H64" s="80"/>
      <c r="Z64" s="72"/>
    </row>
    <row r="65" spans="6:26" ht="23.25">
      <c r="F65" s="21"/>
      <c r="H65" s="80"/>
      <c r="Z65" s="72"/>
    </row>
    <row r="66" spans="6:26" ht="23.25">
      <c r="F66" s="21"/>
      <c r="H66" s="80"/>
      <c r="Z66" s="72"/>
    </row>
    <row r="67" spans="6:26" ht="18.75">
      <c r="F67" s="21"/>
      <c r="Z67" s="72"/>
    </row>
    <row r="68" spans="6:26" ht="18.75">
      <c r="F68" s="21"/>
      <c r="Z68" s="72"/>
    </row>
    <row r="69" spans="6:26" ht="18.75">
      <c r="F69" s="21"/>
      <c r="Z69" s="72"/>
    </row>
    <row r="70" spans="6:26" ht="18.75">
      <c r="F70" s="21"/>
      <c r="Z70" s="72"/>
    </row>
    <row r="71" spans="6:26" ht="18.75">
      <c r="Z71" s="72"/>
    </row>
    <row r="72" spans="6:26" ht="18.75">
      <c r="Z72" s="72"/>
    </row>
    <row r="93" spans="2:51">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row>
    <row r="128" spans="2:5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30" spans="4:4">
      <c r="D130" s="7"/>
    </row>
    <row r="131" spans="4:4">
      <c r="D131" s="7"/>
    </row>
    <row r="132" spans="4:4">
      <c r="D132" s="7"/>
    </row>
    <row r="133" spans="4:4">
      <c r="D133" s="7"/>
    </row>
    <row r="134" spans="4:4">
      <c r="D134" s="7"/>
    </row>
    <row r="135" spans="4:4">
      <c r="D135" s="7"/>
    </row>
    <row r="136" spans="4:4">
      <c r="D136" s="7"/>
    </row>
    <row r="137" spans="4:4">
      <c r="D137" s="7"/>
    </row>
    <row r="138" spans="4:4">
      <c r="D138" s="7"/>
    </row>
    <row r="139" spans="4:4">
      <c r="D139" s="7"/>
    </row>
    <row r="140" spans="4:4">
      <c r="D140" s="7"/>
    </row>
    <row r="141" spans="4:4">
      <c r="D141" s="7"/>
    </row>
    <row r="142" spans="4:4">
      <c r="D142" s="7"/>
    </row>
    <row r="143" spans="4:4">
      <c r="D143" s="7"/>
    </row>
    <row r="144" spans="4:4">
      <c r="D144" s="7"/>
    </row>
    <row r="145" spans="4:4">
      <c r="D145" s="7"/>
    </row>
  </sheetData>
  <phoneticPr fontId="20" type="noConversion"/>
  <conditionalFormatting sqref="F59:F92 F129:F65536 F94:F127 F2:F4 F6:F56">
    <cfRule type="colorScale" priority="145">
      <colorScale>
        <cfvo type="min"/>
        <cfvo type="percentile" val="50"/>
        <cfvo type="formula" val="High"/>
        <color rgb="FFF8696B"/>
        <color rgb="FFFFEB84"/>
        <color rgb="FFFF0000"/>
      </colorScale>
    </cfRule>
  </conditionalFormatting>
  <conditionalFormatting sqref="F2:F4 F6:F51">
    <cfRule type="colorScale" priority="138">
      <colorScale>
        <cfvo type="num" val="0"/>
        <cfvo type="percentile" val="1.99"/>
        <cfvo type="num" val="2"/>
        <color rgb="FF00B050"/>
        <color rgb="FFFFFF00"/>
        <color rgb="FFFF0000"/>
      </colorScale>
    </cfRule>
  </conditionalFormatting>
  <conditionalFormatting sqref="G2:G51">
    <cfRule type="cellIs" dxfId="33" priority="6" operator="between">
      <formula>2.5</formula>
      <formula>3.5</formula>
    </cfRule>
    <cfRule type="cellIs" dxfId="32" priority="7" operator="between">
      <formula>1.5</formula>
      <formula>2.5</formula>
    </cfRule>
    <cfRule type="cellIs" dxfId="31" priority="8" operator="between">
      <formula>0.5</formula>
      <formula>1.5</formula>
    </cfRule>
    <cfRule type="cellIs" dxfId="30" priority="133" operator="between">
      <formula>0</formula>
      <formula>0.5</formula>
    </cfRule>
  </conditionalFormatting>
  <conditionalFormatting sqref="H2:H51">
    <cfRule type="cellIs" dxfId="29" priority="4" operator="between">
      <formula>2.5</formula>
      <formula>3.5</formula>
    </cfRule>
    <cfRule type="cellIs" dxfId="28" priority="5" operator="between">
      <formula>1.5</formula>
      <formula>2.5</formula>
    </cfRule>
    <cfRule type="cellIs" dxfId="27" priority="134" operator="between">
      <formula>0</formula>
      <formula>0.5</formula>
    </cfRule>
    <cfRule type="cellIs" dxfId="26" priority="136" operator="between">
      <formula>0.5</formula>
      <formula>1.5</formula>
    </cfRule>
  </conditionalFormatting>
  <conditionalFormatting sqref="F1">
    <cfRule type="colorScale" priority="130">
      <colorScale>
        <cfvo type="min"/>
        <cfvo type="percentile" val="50"/>
        <cfvo type="formula" val="High"/>
        <color rgb="FFF8696B"/>
        <color rgb="FFFFEB84"/>
        <color rgb="FFFF0000"/>
      </colorScale>
    </cfRule>
  </conditionalFormatting>
  <conditionalFormatting sqref="I2:I51">
    <cfRule type="cellIs" dxfId="25" priority="1" operator="between">
      <formula>2.5</formula>
      <formula>3.5</formula>
    </cfRule>
    <cfRule type="cellIs" dxfId="24" priority="2" operator="between">
      <formula>1.5</formula>
      <formula>2.5</formula>
    </cfRule>
    <cfRule type="cellIs" dxfId="23" priority="3" operator="between">
      <formula>0.5</formula>
      <formula>1.5</formula>
    </cfRule>
    <cfRule type="cellIs" dxfId="22" priority="124" operator="between">
      <formula>0</formula>
      <formula>0.5</formula>
    </cfRule>
  </conditionalFormatting>
  <conditionalFormatting sqref="A53:A56">
    <cfRule type="colorScale" priority="119">
      <colorScale>
        <cfvo type="min"/>
        <cfvo type="percentile" val="50"/>
        <cfvo type="num" val="2.2999999999999998"/>
        <color rgb="FF00B050"/>
        <color rgb="FFFFFF00"/>
        <color rgb="FFFF0000"/>
      </colorScale>
    </cfRule>
  </conditionalFormatting>
  <conditionalFormatting sqref="B53:B56">
    <cfRule type="colorScale" priority="117">
      <colorScale>
        <cfvo type="min"/>
        <cfvo type="num" val="4"/>
        <cfvo type="num" val="8"/>
        <color rgb="FF00B050"/>
        <color rgb="FFFFFF00"/>
        <color rgb="FFFF0000"/>
      </colorScale>
    </cfRule>
  </conditionalFormatting>
  <conditionalFormatting sqref="K129:K1048576 K1 K94:K127 K53:K92">
    <cfRule type="cellIs" dxfId="21" priority="113" operator="equal">
      <formula>3</formula>
    </cfRule>
    <cfRule type="cellIs" dxfId="20" priority="114" operator="equal">
      <formula>2</formula>
    </cfRule>
    <cfRule type="cellIs" dxfId="19" priority="115" operator="equal">
      <formula>1</formula>
    </cfRule>
    <cfRule type="colorScale" priority="116">
      <colorScale>
        <cfvo type="min"/>
        <cfvo type="percentile" val="50"/>
        <cfvo type="max"/>
        <color rgb="FFFF0000"/>
        <color rgb="FFFFFF00"/>
        <color rgb="FF00B050"/>
      </colorScale>
    </cfRule>
  </conditionalFormatting>
  <conditionalFormatting sqref="J2:J51">
    <cfRule type="cellIs" dxfId="18" priority="110" operator="between">
      <formula>0</formula>
      <formula>1</formula>
    </cfRule>
    <cfRule type="cellIs" dxfId="17" priority="112" operator="between">
      <formula>-1</formula>
      <formula>0</formula>
    </cfRule>
  </conditionalFormatting>
  <conditionalFormatting sqref="F5">
    <cfRule type="colorScale" priority="49">
      <colorScale>
        <cfvo type="min"/>
        <cfvo type="percentile" val="50"/>
        <cfvo type="formula" val="High"/>
        <color rgb="FFF8696B"/>
        <color rgb="FFFFEB84"/>
        <color rgb="FFFF0000"/>
      </colorScale>
    </cfRule>
  </conditionalFormatting>
  <conditionalFormatting sqref="F5">
    <cfRule type="colorScale" priority="48">
      <colorScale>
        <cfvo type="num" val="0"/>
        <cfvo type="percentile" val="1.99"/>
        <cfvo type="num" val="2"/>
        <color rgb="FF00B050"/>
        <color rgb="FFFFFF00"/>
        <color rgb="FFFF0000"/>
      </colorScale>
    </cfRule>
  </conditionalFormatting>
  <conditionalFormatting sqref="K2:K51">
    <cfRule type="cellIs" dxfId="16" priority="67" operator="equal">
      <formula>4</formula>
    </cfRule>
    <cfRule type="cellIs" dxfId="15" priority="68" operator="equal">
      <formula>3</formula>
    </cfRule>
    <cfRule type="cellIs" dxfId="14" priority="69" operator="equal">
      <formula>2</formula>
    </cfRule>
    <cfRule type="cellIs" dxfId="13" priority="70" operator="equal">
      <formula>0</formula>
    </cfRule>
  </conditionalFormatting>
  <conditionalFormatting sqref="E2:E51">
    <cfRule type="cellIs" dxfId="12" priority="71" operator="between">
      <formula>11</formula>
      <formula>17</formula>
    </cfRule>
    <cfRule type="cellIs" dxfId="11" priority="72" operator="between">
      <formula>4</formula>
      <formula>7</formula>
    </cfRule>
    <cfRule type="cellIs" dxfId="10" priority="73" operator="between">
      <formula>1</formula>
      <formula>3</formula>
    </cfRule>
    <cfRule type="cellIs" dxfId="9" priority="89" operator="between">
      <formula>7</formula>
      <formula>12</formula>
    </cfRule>
  </conditionalFormatting>
  <conditionalFormatting sqref="C2:C36">
    <cfRule type="colorScale" priority="24">
      <colorScale>
        <cfvo type="min"/>
        <cfvo type="percentile" val="50"/>
        <cfvo type="max"/>
        <color rgb="FF00B050"/>
        <color rgb="FFFFFF00"/>
        <color rgb="FFFF0000"/>
      </colorScale>
    </cfRule>
    <cfRule type="colorScale" priority="25">
      <colorScale>
        <cfvo type="min"/>
        <cfvo type="percentile" val="50"/>
        <cfvo type="max"/>
        <color rgb="FF0070C0"/>
        <color rgb="FFFFFF00"/>
        <color rgb="FFFF0000"/>
      </colorScale>
    </cfRule>
    <cfRule type="colorScale" priority="26">
      <colorScale>
        <cfvo type="min"/>
        <cfvo type="percentile" val="50"/>
        <cfvo type="max"/>
        <color rgb="FF0070C0"/>
        <color rgb="FFFFEB84"/>
        <color rgb="FFFF0000"/>
      </colorScale>
    </cfRule>
  </conditionalFormatting>
  <conditionalFormatting sqref="C2:C51">
    <cfRule type="colorScale" priority="23">
      <colorScale>
        <cfvo type="min"/>
        <cfvo type="percentile" val="50"/>
        <cfvo type="num" val="1.8"/>
        <color rgb="FFFF0000"/>
        <color rgb="FFFFFF00"/>
        <color rgb="FF00B050"/>
      </colorScale>
    </cfRule>
  </conditionalFormatting>
  <conditionalFormatting sqref="C2:C51">
    <cfRule type="colorScale" priority="20">
      <colorScale>
        <cfvo type="min"/>
        <cfvo type="percentile" val="50"/>
        <cfvo type="max"/>
        <color rgb="FFFF0000"/>
        <color rgb="FFFFFF00"/>
        <color rgb="FF00B050"/>
      </colorScale>
    </cfRule>
    <cfRule type="colorScale" priority="21">
      <colorScale>
        <cfvo type="min"/>
        <cfvo type="percentile" val="50"/>
        <cfvo type="max"/>
        <color rgb="FFFF0000"/>
        <color rgb="FFFFFF00"/>
        <color rgb="FF00B050"/>
      </colorScale>
    </cfRule>
    <cfRule type="colorScale" priority="22">
      <colorScale>
        <cfvo type="min"/>
        <cfvo type="percentile" val="50"/>
        <cfvo type="max"/>
        <color rgb="FFFF0000"/>
        <color rgb="FFFFFF00"/>
        <color rgb="FF00B050"/>
      </colorScale>
    </cfRule>
  </conditionalFormatting>
  <conditionalFormatting sqref="C2:C51">
    <cfRule type="colorScale" priority="19">
      <colorScale>
        <cfvo type="num" val="2"/>
        <cfvo type="num" val="3"/>
        <cfvo type="num" val="4"/>
        <color rgb="FF00B050"/>
        <color rgb="FFFFC000"/>
        <color rgb="FFFF0000"/>
      </colorScale>
    </cfRule>
  </conditionalFormatting>
  <conditionalFormatting sqref="D2">
    <cfRule type="cellIs" dxfId="8" priority="15" operator="equal">
      <formula>1</formula>
    </cfRule>
    <cfRule type="cellIs" dxfId="7" priority="16" operator="equal">
      <formula>2</formula>
    </cfRule>
    <cfRule type="cellIs" dxfId="6" priority="17" operator="equal">
      <formula>3</formula>
    </cfRule>
    <cfRule type="cellIs" dxfId="5" priority="18" operator="equal">
      <formula>4</formula>
    </cfRule>
  </conditionalFormatting>
  <conditionalFormatting sqref="D3:D51">
    <cfRule type="cellIs" dxfId="4" priority="11" operator="equal">
      <formula>1</formula>
    </cfRule>
    <cfRule type="cellIs" dxfId="3" priority="12" operator="equal">
      <formula>2</formula>
    </cfRule>
    <cfRule type="cellIs" dxfId="2" priority="13" operator="equal">
      <formula>3</formula>
    </cfRule>
    <cfRule type="cellIs" dxfId="1" priority="14" operator="equal">
      <formula>4</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86706-1EB2-E947-AEB6-F756A9F80961}">
  <sheetPr>
    <tabColor theme="7"/>
  </sheetPr>
  <dimension ref="A1:AY45"/>
  <sheetViews>
    <sheetView topLeftCell="A31" zoomScale="137" workbookViewId="0">
      <selection activeCell="B42" sqref="B42"/>
    </sheetView>
  </sheetViews>
  <sheetFormatPr defaultColWidth="10.85546875" defaultRowHeight="15"/>
  <cols>
    <col min="1" max="1" width="32.28515625" style="21" customWidth="1"/>
    <col min="2" max="51" width="10.85546875" style="21" customWidth="1"/>
    <col min="52" max="16384" width="10.85546875" style="21"/>
  </cols>
  <sheetData>
    <row r="1" spans="1:51" s="85" customFormat="1">
      <c r="B1" s="85" t="s">
        <v>180</v>
      </c>
      <c r="C1" s="85" t="s">
        <v>130</v>
      </c>
      <c r="D1" s="85" t="s">
        <v>131</v>
      </c>
      <c r="E1" s="85" t="s">
        <v>132</v>
      </c>
      <c r="F1" s="85" t="s">
        <v>133</v>
      </c>
      <c r="G1" s="85" t="s">
        <v>134</v>
      </c>
      <c r="H1" s="85" t="s">
        <v>135</v>
      </c>
      <c r="I1" s="85" t="s">
        <v>136</v>
      </c>
      <c r="J1" s="85" t="s">
        <v>137</v>
      </c>
      <c r="K1" s="85" t="s">
        <v>138</v>
      </c>
      <c r="L1" s="85" t="s">
        <v>139</v>
      </c>
      <c r="M1" s="85" t="s">
        <v>140</v>
      </c>
      <c r="N1" s="85" t="s">
        <v>141</v>
      </c>
      <c r="O1" s="85" t="s">
        <v>142</v>
      </c>
      <c r="P1" s="85" t="s">
        <v>143</v>
      </c>
      <c r="Q1" s="85" t="s">
        <v>144</v>
      </c>
      <c r="R1" s="85" t="s">
        <v>145</v>
      </c>
      <c r="S1" s="85" t="s">
        <v>146</v>
      </c>
      <c r="T1" s="85" t="s">
        <v>147</v>
      </c>
      <c r="U1" s="85" t="s">
        <v>148</v>
      </c>
      <c r="V1" s="85" t="s">
        <v>149</v>
      </c>
      <c r="W1" s="85" t="s">
        <v>150</v>
      </c>
      <c r="X1" s="85" t="s">
        <v>151</v>
      </c>
      <c r="Y1" s="85" t="s">
        <v>152</v>
      </c>
      <c r="Z1" s="85" t="s">
        <v>153</v>
      </c>
      <c r="AA1" s="85" t="s">
        <v>154</v>
      </c>
      <c r="AB1" s="85" t="s">
        <v>155</v>
      </c>
      <c r="AC1" s="85" t="s">
        <v>156</v>
      </c>
      <c r="AD1" s="85" t="s">
        <v>157</v>
      </c>
      <c r="AE1" s="85" t="s">
        <v>158</v>
      </c>
      <c r="AF1" s="85" t="s">
        <v>159</v>
      </c>
      <c r="AG1" s="85" t="s">
        <v>160</v>
      </c>
      <c r="AH1" s="85" t="s">
        <v>161</v>
      </c>
      <c r="AI1" s="85" t="s">
        <v>162</v>
      </c>
      <c r="AJ1" s="85" t="s">
        <v>163</v>
      </c>
      <c r="AK1" s="85" t="s">
        <v>164</v>
      </c>
      <c r="AL1" s="85" t="s">
        <v>165</v>
      </c>
      <c r="AM1" s="85" t="s">
        <v>166</v>
      </c>
      <c r="AN1" s="85" t="s">
        <v>167</v>
      </c>
      <c r="AO1" s="85" t="s">
        <v>168</v>
      </c>
      <c r="AP1" s="85" t="s">
        <v>169</v>
      </c>
      <c r="AQ1" s="85" t="s">
        <v>170</v>
      </c>
      <c r="AR1" s="85" t="s">
        <v>171</v>
      </c>
      <c r="AS1" s="85" t="s">
        <v>172</v>
      </c>
      <c r="AT1" s="85" t="s">
        <v>173</v>
      </c>
      <c r="AU1" s="85" t="s">
        <v>174</v>
      </c>
      <c r="AV1" s="85" t="s">
        <v>175</v>
      </c>
      <c r="AW1" s="85" t="s">
        <v>176</v>
      </c>
      <c r="AX1" s="85" t="s">
        <v>177</v>
      </c>
      <c r="AY1" s="85" t="s">
        <v>178</v>
      </c>
    </row>
    <row r="2" spans="1:51">
      <c r="A2" s="21" t="s">
        <v>25</v>
      </c>
      <c r="B2" s="81">
        <f>'CVA 1-35 species'!$L4</f>
        <v>0</v>
      </c>
      <c r="C2" s="21">
        <f>'CVA 1-35 species'!$Q4</f>
        <v>0</v>
      </c>
      <c r="D2" s="21">
        <f>'CVA 1-35 species'!$V4</f>
        <v>0</v>
      </c>
      <c r="E2" s="21">
        <f>'CVA 1-35 species'!$AA4</f>
        <v>0</v>
      </c>
      <c r="F2" s="88">
        <f>'CVA 1-35 species'!$AF4</f>
        <v>0</v>
      </c>
      <c r="G2" s="21">
        <f>'CVA 1-35 species'!$AK4</f>
        <v>0</v>
      </c>
      <c r="H2" s="21">
        <f>'CVA 1-35 species'!$AP4</f>
        <v>0</v>
      </c>
      <c r="I2" s="21">
        <f>'CVA 1-35 species'!$AU4</f>
        <v>0</v>
      </c>
      <c r="J2" s="21">
        <f>'CVA 1-35 species'!$AZ4</f>
        <v>0</v>
      </c>
      <c r="K2" s="21">
        <f>'CVA 1-35 species'!$BE4</f>
        <v>0</v>
      </c>
      <c r="L2" s="21">
        <f>'CVA 1-35 species'!$BJ4</f>
        <v>0</v>
      </c>
      <c r="M2" s="21">
        <f>'CVA 1-35 species'!$BO4</f>
        <v>0</v>
      </c>
      <c r="N2" s="21">
        <f>'CVA 1-35 species'!$BT4</f>
        <v>0</v>
      </c>
      <c r="O2" s="21">
        <f>'CVA 1-35 species'!$BY4</f>
        <v>0</v>
      </c>
      <c r="P2" s="21">
        <f>'CVA 1-35 species'!$CD4</f>
        <v>0</v>
      </c>
      <c r="Q2" s="21">
        <f>'CVA 1-35 species'!$CI4</f>
        <v>0</v>
      </c>
      <c r="R2" s="21">
        <f>'CVA 1-35 species'!$CN4</f>
        <v>0</v>
      </c>
      <c r="S2" s="21">
        <f>'CVA 1-35 species'!$CS4</f>
        <v>0</v>
      </c>
      <c r="T2" s="21">
        <f>'CVA 1-35 species'!$CX4</f>
        <v>0</v>
      </c>
      <c r="U2" s="21">
        <f>'CVA 1-35 species'!$DC4</f>
        <v>0</v>
      </c>
      <c r="V2" s="21">
        <f>'CVA 1-35 species'!$DH4</f>
        <v>0</v>
      </c>
      <c r="W2" s="21">
        <f>'CVA 1-35 species'!$DM4</f>
        <v>0</v>
      </c>
      <c r="X2" s="21">
        <f>'CVA 1-35 species'!$DR4</f>
        <v>0</v>
      </c>
      <c r="Y2" s="21">
        <f>'CVA 1-35 species'!$DW4</f>
        <v>0</v>
      </c>
      <c r="Z2" s="21">
        <f>'CVA 1-35 species'!$EB4</f>
        <v>0</v>
      </c>
      <c r="AA2" s="21">
        <f>'CVA 1-35 species'!$EG4</f>
        <v>0</v>
      </c>
      <c r="AB2" s="21">
        <f>'CVA 1-35 species'!$EL4</f>
        <v>0</v>
      </c>
      <c r="AC2" s="21">
        <f>'CVA 1-35 species'!$EQ4</f>
        <v>0</v>
      </c>
      <c r="AD2" s="21">
        <f>'CVA 1-35 species'!$EV4</f>
        <v>0</v>
      </c>
      <c r="AE2" s="21">
        <f>'CVA 1-35 species'!$FA4</f>
        <v>0</v>
      </c>
      <c r="AF2" s="21">
        <f>'CVA 1-35 species'!$FF4</f>
        <v>0</v>
      </c>
      <c r="AG2" s="21">
        <f>'CVA 1-35 species'!$FK4</f>
        <v>0</v>
      </c>
      <c r="AH2" s="21">
        <f>'CVA 1-35 species'!$FP4</f>
        <v>0</v>
      </c>
      <c r="AI2" s="21">
        <f>'CVA 1-35 species'!$FU4</f>
        <v>0</v>
      </c>
      <c r="AJ2" s="21">
        <f>'CVA 1-35 species'!$FZ4</f>
        <v>0</v>
      </c>
      <c r="AK2" s="81">
        <f>'CVA 36-50 species'!$L4</f>
        <v>0</v>
      </c>
      <c r="AL2" s="21">
        <f>'CVA 36-50 species'!$Q4</f>
        <v>0</v>
      </c>
      <c r="AM2" s="21">
        <f>'CVA 36-50 species'!$V4</f>
        <v>0</v>
      </c>
      <c r="AN2" s="21">
        <f>'CVA 36-50 species'!$AA4</f>
        <v>0</v>
      </c>
      <c r="AO2" s="88">
        <f>'CVA 36-50 species'!$AF4</f>
        <v>0</v>
      </c>
      <c r="AP2" s="21">
        <f>'CVA 36-50 species'!$AK4</f>
        <v>0</v>
      </c>
      <c r="AQ2" s="21">
        <f>'CVA 36-50 species'!$AP4</f>
        <v>0</v>
      </c>
      <c r="AR2" s="21">
        <f>'CVA 36-50 species'!$AU4</f>
        <v>0</v>
      </c>
      <c r="AS2" s="21">
        <f>'CVA 36-50 species'!$AZ4</f>
        <v>0</v>
      </c>
      <c r="AT2" s="21">
        <f>'CVA 36-50 species'!$BE4</f>
        <v>0</v>
      </c>
      <c r="AU2" s="21">
        <f>'CVA 36-50 species'!$BJ4</f>
        <v>0</v>
      </c>
      <c r="AV2" s="21">
        <f>'CVA 36-50 species'!$BO4</f>
        <v>0</v>
      </c>
      <c r="AW2" s="21">
        <f>'CVA 36-50 species'!$BT4</f>
        <v>0</v>
      </c>
      <c r="AX2" s="21">
        <f>'CVA 36-50 species'!$BY4</f>
        <v>0</v>
      </c>
      <c r="AY2" s="21">
        <f>'CVA 36-50 species'!$CD4</f>
        <v>0</v>
      </c>
    </row>
    <row r="3" spans="1:51">
      <c r="A3" s="21" t="s">
        <v>28</v>
      </c>
      <c r="B3" s="81">
        <f>'CVA 1-35 species'!$L5</f>
        <v>0</v>
      </c>
      <c r="C3" s="21">
        <f>'CVA 1-35 species'!$Q5</f>
        <v>0</v>
      </c>
      <c r="D3" s="21">
        <f>'CVA 1-35 species'!$V5</f>
        <v>0</v>
      </c>
      <c r="E3" s="21">
        <f>'CVA 1-35 species'!$AA5</f>
        <v>0</v>
      </c>
      <c r="F3" s="88">
        <f>'CVA 1-35 species'!$AF5</f>
        <v>0</v>
      </c>
      <c r="G3" s="21">
        <f>'CVA 1-35 species'!$AK5</f>
        <v>0</v>
      </c>
      <c r="H3" s="21">
        <f>'CVA 1-35 species'!$AP5</f>
        <v>0</v>
      </c>
      <c r="I3" s="21">
        <f>'CVA 1-35 species'!$AU5</f>
        <v>0</v>
      </c>
      <c r="J3" s="21">
        <f>'CVA 1-35 species'!$AZ5</f>
        <v>0</v>
      </c>
      <c r="K3" s="21">
        <f>'CVA 1-35 species'!$BE5</f>
        <v>0</v>
      </c>
      <c r="L3" s="21">
        <f>'CVA 1-35 species'!$BJ5</f>
        <v>0</v>
      </c>
      <c r="M3" s="21">
        <f>'CVA 1-35 species'!$BO5</f>
        <v>0</v>
      </c>
      <c r="N3" s="21">
        <f>'CVA 1-35 species'!$BT5</f>
        <v>0</v>
      </c>
      <c r="O3" s="21">
        <f>'CVA 1-35 species'!$BY5</f>
        <v>0</v>
      </c>
      <c r="P3" s="21">
        <f>'CVA 1-35 species'!$CD5</f>
        <v>0</v>
      </c>
      <c r="Q3" s="21">
        <f>'CVA 1-35 species'!$CI5</f>
        <v>0</v>
      </c>
      <c r="R3" s="21">
        <f>'CVA 1-35 species'!$CN5</f>
        <v>0</v>
      </c>
      <c r="S3" s="21">
        <f>'CVA 1-35 species'!$CS5</f>
        <v>0</v>
      </c>
      <c r="T3" s="21">
        <f>'CVA 1-35 species'!$CX5</f>
        <v>0</v>
      </c>
      <c r="U3" s="21">
        <f>'CVA 1-35 species'!$DC5</f>
        <v>0</v>
      </c>
      <c r="V3" s="21">
        <f>'CVA 1-35 species'!$DH5</f>
        <v>0</v>
      </c>
      <c r="W3" s="21">
        <f>'CVA 1-35 species'!$DM5</f>
        <v>0</v>
      </c>
      <c r="X3" s="21">
        <f>'CVA 1-35 species'!$DR5</f>
        <v>0</v>
      </c>
      <c r="Y3" s="21">
        <f>'CVA 1-35 species'!$DW5</f>
        <v>0</v>
      </c>
      <c r="Z3" s="21">
        <f>'CVA 1-35 species'!$EB5</f>
        <v>0</v>
      </c>
      <c r="AA3" s="21">
        <f>'CVA 1-35 species'!$EG5</f>
        <v>0</v>
      </c>
      <c r="AB3" s="21">
        <f>'CVA 1-35 species'!$EL5</f>
        <v>0</v>
      </c>
      <c r="AC3" s="21">
        <f>'CVA 1-35 species'!$EQ5</f>
        <v>0</v>
      </c>
      <c r="AD3" s="21">
        <f>'CVA 1-35 species'!$EV5</f>
        <v>0</v>
      </c>
      <c r="AE3" s="21">
        <f>'CVA 1-35 species'!$FA5</f>
        <v>0</v>
      </c>
      <c r="AF3" s="21">
        <f>'CVA 1-35 species'!$FF5</f>
        <v>0</v>
      </c>
      <c r="AG3" s="21">
        <f>'CVA 1-35 species'!$FK5</f>
        <v>0</v>
      </c>
      <c r="AH3" s="21">
        <f>'CVA 1-35 species'!$FP5</f>
        <v>0</v>
      </c>
      <c r="AI3" s="21">
        <f>'CVA 1-35 species'!$FU5</f>
        <v>0</v>
      </c>
      <c r="AJ3" s="21">
        <f>'CVA 1-35 species'!$FZ5</f>
        <v>0</v>
      </c>
      <c r="AK3" s="81">
        <f>'CVA 36-50 species'!$L5</f>
        <v>0</v>
      </c>
      <c r="AL3" s="21">
        <f>'CVA 36-50 species'!$Q5</f>
        <v>0</v>
      </c>
      <c r="AM3" s="21">
        <f>'CVA 36-50 species'!$V5</f>
        <v>0</v>
      </c>
      <c r="AN3" s="21">
        <f>'CVA 36-50 species'!$AA5</f>
        <v>0</v>
      </c>
      <c r="AO3" s="88">
        <f>'CVA 36-50 species'!$AF5</f>
        <v>0</v>
      </c>
      <c r="AP3" s="21">
        <f>'CVA 36-50 species'!$AK5</f>
        <v>0</v>
      </c>
      <c r="AQ3" s="21">
        <f>'CVA 36-50 species'!$AP5</f>
        <v>0</v>
      </c>
      <c r="AR3" s="21">
        <f>'CVA 36-50 species'!$AU5</f>
        <v>0</v>
      </c>
      <c r="AS3" s="21">
        <f>'CVA 36-50 species'!$AZ5</f>
        <v>0</v>
      </c>
      <c r="AT3" s="21">
        <f>'CVA 36-50 species'!$BE5</f>
        <v>0</v>
      </c>
      <c r="AU3" s="21">
        <f>'CVA 36-50 species'!$BJ5</f>
        <v>0</v>
      </c>
      <c r="AV3" s="21">
        <f>'CVA 36-50 species'!$BO5</f>
        <v>0</v>
      </c>
      <c r="AW3" s="21">
        <f>'CVA 36-50 species'!$BT5</f>
        <v>0</v>
      </c>
      <c r="AX3" s="21">
        <f>'CVA 36-50 species'!$BY5</f>
        <v>0</v>
      </c>
      <c r="AY3" s="21">
        <f>'CVA 36-50 species'!$CD5</f>
        <v>0</v>
      </c>
    </row>
    <row r="4" spans="1:51">
      <c r="A4" s="21" t="s">
        <v>27</v>
      </c>
      <c r="B4" s="81">
        <f>'CVA 1-35 species'!$L6</f>
        <v>0</v>
      </c>
      <c r="C4" s="21">
        <f>'CVA 1-35 species'!$Q6</f>
        <v>0</v>
      </c>
      <c r="D4" s="21">
        <f>'CVA 1-35 species'!$V6</f>
        <v>0</v>
      </c>
      <c r="E4" s="21">
        <f>'CVA 1-35 species'!$AA6</f>
        <v>0</v>
      </c>
      <c r="F4" s="88">
        <f>'CVA 1-35 species'!$AF6</f>
        <v>0</v>
      </c>
      <c r="G4" s="21">
        <f>'CVA 1-35 species'!$AK6</f>
        <v>0</v>
      </c>
      <c r="H4" s="21">
        <f>'CVA 1-35 species'!$AP6</f>
        <v>0</v>
      </c>
      <c r="I4" s="21">
        <f>'CVA 1-35 species'!$AU6</f>
        <v>0</v>
      </c>
      <c r="J4" s="21">
        <f>'CVA 1-35 species'!$AZ6</f>
        <v>0</v>
      </c>
      <c r="K4" s="21">
        <f>'CVA 1-35 species'!$BE6</f>
        <v>0</v>
      </c>
      <c r="L4" s="21">
        <f>'CVA 1-35 species'!$BJ6</f>
        <v>0</v>
      </c>
      <c r="M4" s="21">
        <f>'CVA 1-35 species'!$BO6</f>
        <v>0</v>
      </c>
      <c r="N4" s="21">
        <f>'CVA 1-35 species'!$BT6</f>
        <v>0</v>
      </c>
      <c r="O4" s="21">
        <f>'CVA 1-35 species'!$BY6</f>
        <v>0</v>
      </c>
      <c r="P4" s="21">
        <f>'CVA 1-35 species'!$CD6</f>
        <v>0</v>
      </c>
      <c r="Q4" s="21">
        <f>'CVA 1-35 species'!$CI6</f>
        <v>0</v>
      </c>
      <c r="R4" s="21">
        <f>'CVA 1-35 species'!$CN6</f>
        <v>0</v>
      </c>
      <c r="S4" s="21">
        <f>'CVA 1-35 species'!$CS6</f>
        <v>0</v>
      </c>
      <c r="T4" s="21">
        <f>'CVA 1-35 species'!$CX6</f>
        <v>0</v>
      </c>
      <c r="U4" s="21">
        <f>'CVA 1-35 species'!$DC6</f>
        <v>0</v>
      </c>
      <c r="V4" s="21">
        <f>'CVA 1-35 species'!$DH6</f>
        <v>0</v>
      </c>
      <c r="W4" s="21">
        <f>'CVA 1-35 species'!$DM6</f>
        <v>0</v>
      </c>
      <c r="X4" s="21">
        <f>'CVA 1-35 species'!$DR6</f>
        <v>0</v>
      </c>
      <c r="Y4" s="21">
        <f>'CVA 1-35 species'!$DW6</f>
        <v>0</v>
      </c>
      <c r="Z4" s="21">
        <f>'CVA 1-35 species'!$EB6</f>
        <v>0</v>
      </c>
      <c r="AA4" s="21">
        <f>'CVA 1-35 species'!$EG6</f>
        <v>0</v>
      </c>
      <c r="AB4" s="21">
        <f>'CVA 1-35 species'!$EL6</f>
        <v>0</v>
      </c>
      <c r="AC4" s="21">
        <f>'CVA 1-35 species'!$EQ6</f>
        <v>0</v>
      </c>
      <c r="AD4" s="21">
        <f>'CVA 1-35 species'!$EV6</f>
        <v>0</v>
      </c>
      <c r="AE4" s="21">
        <f>'CVA 1-35 species'!$FA6</f>
        <v>0</v>
      </c>
      <c r="AF4" s="21">
        <f>'CVA 1-35 species'!$FF6</f>
        <v>0</v>
      </c>
      <c r="AG4" s="21">
        <f>'CVA 1-35 species'!$FK6</f>
        <v>0</v>
      </c>
      <c r="AH4" s="21">
        <f>'CVA 1-35 species'!$FP6</f>
        <v>0</v>
      </c>
      <c r="AI4" s="21">
        <f>'CVA 1-35 species'!$FU6</f>
        <v>0</v>
      </c>
      <c r="AJ4" s="21">
        <f>'CVA 1-35 species'!$FZ6</f>
        <v>0</v>
      </c>
      <c r="AK4" s="81">
        <f>'CVA 36-50 species'!$L6</f>
        <v>0</v>
      </c>
      <c r="AL4" s="21">
        <f>'CVA 36-50 species'!$Q6</f>
        <v>0</v>
      </c>
      <c r="AM4" s="21">
        <f>'CVA 36-50 species'!$V6</f>
        <v>0</v>
      </c>
      <c r="AN4" s="21">
        <f>'CVA 36-50 species'!$AA6</f>
        <v>0</v>
      </c>
      <c r="AO4" s="88">
        <f>'CVA 36-50 species'!$AF6</f>
        <v>0</v>
      </c>
      <c r="AP4" s="21">
        <f>'CVA 36-50 species'!$AK6</f>
        <v>0</v>
      </c>
      <c r="AQ4" s="21">
        <f>'CVA 36-50 species'!$AP6</f>
        <v>0</v>
      </c>
      <c r="AR4" s="21">
        <f>'CVA 36-50 species'!$AU6</f>
        <v>0</v>
      </c>
      <c r="AS4" s="21">
        <f>'CVA 36-50 species'!$AZ6</f>
        <v>0</v>
      </c>
      <c r="AT4" s="21">
        <f>'CVA 36-50 species'!$BE6</f>
        <v>0</v>
      </c>
      <c r="AU4" s="21">
        <f>'CVA 36-50 species'!$BJ6</f>
        <v>0</v>
      </c>
      <c r="AV4" s="21">
        <f>'CVA 36-50 species'!$BO6</f>
        <v>0</v>
      </c>
      <c r="AW4" s="21">
        <f>'CVA 36-50 species'!$BT6</f>
        <v>0</v>
      </c>
      <c r="AX4" s="21">
        <f>'CVA 36-50 species'!$BY6</f>
        <v>0</v>
      </c>
      <c r="AY4" s="21">
        <f>'CVA 36-50 species'!$CD6</f>
        <v>0</v>
      </c>
    </row>
    <row r="5" spans="1:51">
      <c r="A5" s="21" t="s">
        <v>26</v>
      </c>
      <c r="B5" s="81">
        <f>'CVA 1-35 species'!$L7</f>
        <v>0</v>
      </c>
      <c r="C5" s="21">
        <f>'CVA 1-35 species'!$Q7</f>
        <v>0</v>
      </c>
      <c r="D5" s="21">
        <f>'CVA 1-35 species'!$V7</f>
        <v>0</v>
      </c>
      <c r="E5" s="21">
        <f>'CVA 1-35 species'!$AA7</f>
        <v>0</v>
      </c>
      <c r="F5" s="88">
        <f>'CVA 1-35 species'!$AF7</f>
        <v>0</v>
      </c>
      <c r="G5" s="21">
        <f>'CVA 1-35 species'!$AK7</f>
        <v>0</v>
      </c>
      <c r="H5" s="21">
        <f>'CVA 1-35 species'!$AP7</f>
        <v>0</v>
      </c>
      <c r="I5" s="21">
        <f>'CVA 1-35 species'!$AU7</f>
        <v>0</v>
      </c>
      <c r="J5" s="21">
        <f>'CVA 1-35 species'!$AZ7</f>
        <v>0</v>
      </c>
      <c r="K5" s="21">
        <f>'CVA 1-35 species'!$BE7</f>
        <v>0</v>
      </c>
      <c r="L5" s="21">
        <f>'CVA 1-35 species'!$BJ7</f>
        <v>0</v>
      </c>
      <c r="M5" s="21">
        <f>'CVA 1-35 species'!$BO7</f>
        <v>0</v>
      </c>
      <c r="N5" s="21">
        <f>'CVA 1-35 species'!$BT7</f>
        <v>0</v>
      </c>
      <c r="O5" s="21">
        <f>'CVA 1-35 species'!$BY7</f>
        <v>0</v>
      </c>
      <c r="P5" s="21">
        <f>'CVA 1-35 species'!$CD7</f>
        <v>0</v>
      </c>
      <c r="Q5" s="21">
        <f>'CVA 1-35 species'!$CI7</f>
        <v>0</v>
      </c>
      <c r="R5" s="21">
        <f>'CVA 1-35 species'!$CN7</f>
        <v>0</v>
      </c>
      <c r="S5" s="21">
        <f>'CVA 1-35 species'!$CS7</f>
        <v>0</v>
      </c>
      <c r="T5" s="21">
        <f>'CVA 1-35 species'!$CX7</f>
        <v>0</v>
      </c>
      <c r="U5" s="21">
        <f>'CVA 1-35 species'!$DC7</f>
        <v>0</v>
      </c>
      <c r="V5" s="21">
        <f>'CVA 1-35 species'!$DH7</f>
        <v>0</v>
      </c>
      <c r="W5" s="21">
        <f>'CVA 1-35 species'!$DM7</f>
        <v>0</v>
      </c>
      <c r="X5" s="21">
        <f>'CVA 1-35 species'!$DR7</f>
        <v>0</v>
      </c>
      <c r="Y5" s="21">
        <f>'CVA 1-35 species'!$DW7</f>
        <v>0</v>
      </c>
      <c r="Z5" s="21">
        <f>'CVA 1-35 species'!$EB7</f>
        <v>0</v>
      </c>
      <c r="AA5" s="21">
        <f>'CVA 1-35 species'!$EG7</f>
        <v>0</v>
      </c>
      <c r="AB5" s="21">
        <f>'CVA 1-35 species'!$EL7</f>
        <v>0</v>
      </c>
      <c r="AC5" s="21">
        <f>'CVA 1-35 species'!$EQ7</f>
        <v>0</v>
      </c>
      <c r="AD5" s="21">
        <f>'CVA 1-35 species'!$EV7</f>
        <v>0</v>
      </c>
      <c r="AE5" s="21">
        <f>'CVA 1-35 species'!$FA7</f>
        <v>0</v>
      </c>
      <c r="AF5" s="21">
        <f>'CVA 1-35 species'!$FF7</f>
        <v>0</v>
      </c>
      <c r="AG5" s="21">
        <f>'CVA 1-35 species'!$FK7</f>
        <v>0</v>
      </c>
      <c r="AH5" s="21">
        <f>'CVA 1-35 species'!$FP7</f>
        <v>0</v>
      </c>
      <c r="AI5" s="21">
        <f>'CVA 1-35 species'!$FU7</f>
        <v>0</v>
      </c>
      <c r="AJ5" s="21">
        <f>'CVA 1-35 species'!$FZ7</f>
        <v>0</v>
      </c>
      <c r="AK5" s="81">
        <f>'CVA 36-50 species'!$L7</f>
        <v>0</v>
      </c>
      <c r="AL5" s="21">
        <f>'CVA 36-50 species'!$Q7</f>
        <v>0</v>
      </c>
      <c r="AM5" s="21">
        <f>'CVA 36-50 species'!$V7</f>
        <v>0</v>
      </c>
      <c r="AN5" s="21">
        <f>'CVA 36-50 species'!$AA7</f>
        <v>0</v>
      </c>
      <c r="AO5" s="88">
        <f>'CVA 36-50 species'!$AF7</f>
        <v>0</v>
      </c>
      <c r="AP5" s="21">
        <f>'CVA 36-50 species'!$AK7</f>
        <v>0</v>
      </c>
      <c r="AQ5" s="21">
        <f>'CVA 36-50 species'!$AP7</f>
        <v>0</v>
      </c>
      <c r="AR5" s="21">
        <f>'CVA 36-50 species'!$AU7</f>
        <v>0</v>
      </c>
      <c r="AS5" s="21">
        <f>'CVA 36-50 species'!$AZ7</f>
        <v>0</v>
      </c>
      <c r="AT5" s="21">
        <f>'CVA 36-50 species'!$BE7</f>
        <v>0</v>
      </c>
      <c r="AU5" s="21">
        <f>'CVA 36-50 species'!$BJ7</f>
        <v>0</v>
      </c>
      <c r="AV5" s="21">
        <f>'CVA 36-50 species'!$BO7</f>
        <v>0</v>
      </c>
      <c r="AW5" s="21">
        <f>'CVA 36-50 species'!$BT7</f>
        <v>0</v>
      </c>
      <c r="AX5" s="21">
        <f>'CVA 36-50 species'!$BY7</f>
        <v>0</v>
      </c>
      <c r="AY5" s="21">
        <f>'CVA 36-50 species'!$CD7</f>
        <v>0</v>
      </c>
    </row>
    <row r="6" spans="1:51">
      <c r="A6" s="21" t="s">
        <v>29</v>
      </c>
      <c r="B6" s="81">
        <f>'CVA 1-35 species'!$L8</f>
        <v>0</v>
      </c>
      <c r="C6" s="21">
        <f>'CVA 1-35 species'!$Q8</f>
        <v>0</v>
      </c>
      <c r="D6" s="21">
        <f>'CVA 1-35 species'!$V8</f>
        <v>0</v>
      </c>
      <c r="E6" s="21">
        <f>'CVA 1-35 species'!$AA8</f>
        <v>0</v>
      </c>
      <c r="F6" s="88">
        <f>'CVA 1-35 species'!$AF8</f>
        <v>0</v>
      </c>
      <c r="G6" s="21">
        <f>'CVA 1-35 species'!$AK8</f>
        <v>0</v>
      </c>
      <c r="H6" s="21">
        <f>'CVA 1-35 species'!$AP8</f>
        <v>0</v>
      </c>
      <c r="I6" s="21">
        <f>'CVA 1-35 species'!$AU8</f>
        <v>0</v>
      </c>
      <c r="J6" s="21">
        <f>'CVA 1-35 species'!$AZ8</f>
        <v>0</v>
      </c>
      <c r="K6" s="21">
        <f>'CVA 1-35 species'!$BE8</f>
        <v>0</v>
      </c>
      <c r="L6" s="21">
        <f>'CVA 1-35 species'!$BJ8</f>
        <v>0</v>
      </c>
      <c r="M6" s="21">
        <f>'CVA 1-35 species'!$BO8</f>
        <v>0</v>
      </c>
      <c r="N6" s="21">
        <f>'CVA 1-35 species'!$BT8</f>
        <v>0</v>
      </c>
      <c r="O6" s="21">
        <f>'CVA 1-35 species'!$BY8</f>
        <v>0</v>
      </c>
      <c r="P6" s="21">
        <f>'CVA 1-35 species'!$CD8</f>
        <v>0</v>
      </c>
      <c r="Q6" s="21">
        <f>'CVA 1-35 species'!$CI8</f>
        <v>0</v>
      </c>
      <c r="R6" s="21">
        <f>'CVA 1-35 species'!$CN8</f>
        <v>0</v>
      </c>
      <c r="S6" s="21">
        <f>'CVA 1-35 species'!$CS8</f>
        <v>0</v>
      </c>
      <c r="T6" s="21">
        <f>'CVA 1-35 species'!$CX8</f>
        <v>0</v>
      </c>
      <c r="U6" s="21">
        <f>'CVA 1-35 species'!$DC8</f>
        <v>0</v>
      </c>
      <c r="V6" s="21">
        <f>'CVA 1-35 species'!$DH8</f>
        <v>0</v>
      </c>
      <c r="W6" s="21">
        <f>'CVA 1-35 species'!$DM8</f>
        <v>0</v>
      </c>
      <c r="X6" s="21">
        <f>'CVA 1-35 species'!$DR8</f>
        <v>0</v>
      </c>
      <c r="Y6" s="21">
        <f>'CVA 1-35 species'!$DW8</f>
        <v>0</v>
      </c>
      <c r="Z6" s="21">
        <f>'CVA 1-35 species'!$EB8</f>
        <v>0</v>
      </c>
      <c r="AA6" s="21">
        <f>'CVA 1-35 species'!$EG8</f>
        <v>0</v>
      </c>
      <c r="AB6" s="21">
        <f>'CVA 1-35 species'!$EL8</f>
        <v>0</v>
      </c>
      <c r="AC6" s="21">
        <f>'CVA 1-35 species'!$EQ8</f>
        <v>0</v>
      </c>
      <c r="AD6" s="21">
        <f>'CVA 1-35 species'!$EV8</f>
        <v>0</v>
      </c>
      <c r="AE6" s="21">
        <f>'CVA 1-35 species'!$FA8</f>
        <v>0</v>
      </c>
      <c r="AF6" s="21">
        <f>'CVA 1-35 species'!$FF8</f>
        <v>0</v>
      </c>
      <c r="AG6" s="21">
        <f>'CVA 1-35 species'!$FK8</f>
        <v>0</v>
      </c>
      <c r="AH6" s="21">
        <f>'CVA 1-35 species'!$FP8</f>
        <v>0</v>
      </c>
      <c r="AI6" s="21">
        <f>'CVA 1-35 species'!$FU8</f>
        <v>0</v>
      </c>
      <c r="AJ6" s="21">
        <f>'CVA 1-35 species'!$FZ8</f>
        <v>0</v>
      </c>
      <c r="AK6" s="81">
        <f>'CVA 36-50 species'!$L8</f>
        <v>0</v>
      </c>
      <c r="AL6" s="21">
        <f>'CVA 36-50 species'!$Q8</f>
        <v>0</v>
      </c>
      <c r="AM6" s="21">
        <f>'CVA 36-50 species'!$V8</f>
        <v>0</v>
      </c>
      <c r="AN6" s="21">
        <f>'CVA 36-50 species'!$AA8</f>
        <v>0</v>
      </c>
      <c r="AO6" s="88">
        <f>'CVA 36-50 species'!$AF8</f>
        <v>0</v>
      </c>
      <c r="AP6" s="21">
        <f>'CVA 36-50 species'!$AK8</f>
        <v>0</v>
      </c>
      <c r="AQ6" s="21">
        <f>'CVA 36-50 species'!$AP8</f>
        <v>0</v>
      </c>
      <c r="AR6" s="21">
        <f>'CVA 36-50 species'!$AU8</f>
        <v>0</v>
      </c>
      <c r="AS6" s="21">
        <f>'CVA 36-50 species'!$AZ8</f>
        <v>0</v>
      </c>
      <c r="AT6" s="21">
        <f>'CVA 36-50 species'!$BE8</f>
        <v>0</v>
      </c>
      <c r="AU6" s="21">
        <f>'CVA 36-50 species'!$BJ8</f>
        <v>0</v>
      </c>
      <c r="AV6" s="21">
        <f>'CVA 36-50 species'!$BO8</f>
        <v>0</v>
      </c>
      <c r="AW6" s="21">
        <f>'CVA 36-50 species'!$BT8</f>
        <v>0</v>
      </c>
      <c r="AX6" s="21">
        <f>'CVA 36-50 species'!$BY8</f>
        <v>0</v>
      </c>
      <c r="AY6" s="21">
        <f>'CVA 36-50 species'!$CD8</f>
        <v>0</v>
      </c>
    </row>
    <row r="7" spans="1:51">
      <c r="A7" s="21" t="s">
        <v>30</v>
      </c>
      <c r="B7" s="81">
        <f>'CVA 1-35 species'!$L9</f>
        <v>0</v>
      </c>
      <c r="C7" s="21">
        <f>'CVA 1-35 species'!$Q9</f>
        <v>0</v>
      </c>
      <c r="D7" s="21">
        <f>'CVA 1-35 species'!$V9</f>
        <v>0</v>
      </c>
      <c r="E7" s="21">
        <f>'CVA 1-35 species'!$AA9</f>
        <v>0</v>
      </c>
      <c r="F7" s="88">
        <f>'CVA 1-35 species'!$AF9</f>
        <v>0</v>
      </c>
      <c r="G7" s="21">
        <f>'CVA 1-35 species'!$AK9</f>
        <v>0</v>
      </c>
      <c r="H7" s="21">
        <f>'CVA 1-35 species'!$AP9</f>
        <v>0</v>
      </c>
      <c r="I7" s="21">
        <f>'CVA 1-35 species'!$AU9</f>
        <v>0</v>
      </c>
      <c r="J7" s="21">
        <f>'CVA 1-35 species'!$AZ9</f>
        <v>0</v>
      </c>
      <c r="K7" s="21">
        <f>'CVA 1-35 species'!$BE9</f>
        <v>0</v>
      </c>
      <c r="L7" s="21">
        <f>'CVA 1-35 species'!$BJ9</f>
        <v>0</v>
      </c>
      <c r="M7" s="21">
        <f>'CVA 1-35 species'!$BO9</f>
        <v>0</v>
      </c>
      <c r="N7" s="21">
        <f>'CVA 1-35 species'!$BT9</f>
        <v>0</v>
      </c>
      <c r="O7" s="21">
        <f>'CVA 1-35 species'!$BY9</f>
        <v>0</v>
      </c>
      <c r="P7" s="21">
        <f>'CVA 1-35 species'!$CD9</f>
        <v>0</v>
      </c>
      <c r="Q7" s="21">
        <f>'CVA 1-35 species'!$CI9</f>
        <v>0</v>
      </c>
      <c r="R7" s="21">
        <f>'CVA 1-35 species'!$CN9</f>
        <v>0</v>
      </c>
      <c r="S7" s="21">
        <f>'CVA 1-35 species'!$CS9</f>
        <v>0</v>
      </c>
      <c r="T7" s="21">
        <f>'CVA 1-35 species'!$CX9</f>
        <v>0</v>
      </c>
      <c r="U7" s="21">
        <f>'CVA 1-35 species'!$DC9</f>
        <v>0</v>
      </c>
      <c r="V7" s="21">
        <f>'CVA 1-35 species'!$DH9</f>
        <v>0</v>
      </c>
      <c r="W7" s="21">
        <f>'CVA 1-35 species'!$DM9</f>
        <v>0</v>
      </c>
      <c r="X7" s="21">
        <f>'CVA 1-35 species'!$DR9</f>
        <v>0</v>
      </c>
      <c r="Y7" s="21">
        <f>'CVA 1-35 species'!$DW9</f>
        <v>0</v>
      </c>
      <c r="Z7" s="21">
        <f>'CVA 1-35 species'!$EB9</f>
        <v>0</v>
      </c>
      <c r="AA7" s="21">
        <f>'CVA 1-35 species'!$EG9</f>
        <v>0</v>
      </c>
      <c r="AB7" s="21">
        <f>'CVA 1-35 species'!$EL9</f>
        <v>0</v>
      </c>
      <c r="AC7" s="21">
        <f>'CVA 1-35 species'!$EQ9</f>
        <v>0</v>
      </c>
      <c r="AD7" s="21">
        <f>'CVA 1-35 species'!$EV9</f>
        <v>0</v>
      </c>
      <c r="AE7" s="21">
        <f>'CVA 1-35 species'!$FA9</f>
        <v>0</v>
      </c>
      <c r="AF7" s="21">
        <f>'CVA 1-35 species'!$FF9</f>
        <v>0</v>
      </c>
      <c r="AG7" s="21">
        <f>'CVA 1-35 species'!$FK9</f>
        <v>0</v>
      </c>
      <c r="AH7" s="21">
        <f>'CVA 1-35 species'!$FP9</f>
        <v>0</v>
      </c>
      <c r="AI7" s="21">
        <f>'CVA 1-35 species'!$FU9</f>
        <v>0</v>
      </c>
      <c r="AJ7" s="21">
        <f>'CVA 1-35 species'!$FZ9</f>
        <v>0</v>
      </c>
      <c r="AK7" s="81">
        <f>'CVA 36-50 species'!$L9</f>
        <v>0</v>
      </c>
      <c r="AL7" s="21">
        <f>'CVA 36-50 species'!$Q9</f>
        <v>0</v>
      </c>
      <c r="AM7" s="21">
        <f>'CVA 36-50 species'!$V9</f>
        <v>0</v>
      </c>
      <c r="AN7" s="21">
        <f>'CVA 36-50 species'!$AA9</f>
        <v>0</v>
      </c>
      <c r="AO7" s="88">
        <f>'CVA 36-50 species'!$AF9</f>
        <v>0</v>
      </c>
      <c r="AP7" s="21">
        <f>'CVA 36-50 species'!$AK9</f>
        <v>0</v>
      </c>
      <c r="AQ7" s="21">
        <f>'CVA 36-50 species'!$AP9</f>
        <v>0</v>
      </c>
      <c r="AR7" s="21">
        <f>'CVA 36-50 species'!$AU9</f>
        <v>0</v>
      </c>
      <c r="AS7" s="21">
        <f>'CVA 36-50 species'!$AZ9</f>
        <v>0</v>
      </c>
      <c r="AT7" s="21">
        <f>'CVA 36-50 species'!$BE9</f>
        <v>0</v>
      </c>
      <c r="AU7" s="21">
        <f>'CVA 36-50 species'!$BJ9</f>
        <v>0</v>
      </c>
      <c r="AV7" s="21">
        <f>'CVA 36-50 species'!$BO9</f>
        <v>0</v>
      </c>
      <c r="AW7" s="21">
        <f>'CVA 36-50 species'!$BT9</f>
        <v>0</v>
      </c>
      <c r="AX7" s="21">
        <f>'CVA 36-50 species'!$BY9</f>
        <v>0</v>
      </c>
      <c r="AY7" s="21">
        <f>'CVA 36-50 species'!$CD9</f>
        <v>0</v>
      </c>
    </row>
    <row r="8" spans="1:51">
      <c r="A8" s="21" t="s">
        <v>31</v>
      </c>
      <c r="B8" s="81">
        <f>'CVA 1-35 species'!$L10</f>
        <v>0</v>
      </c>
      <c r="C8" s="21">
        <f>'CVA 1-35 species'!$Q10</f>
        <v>0</v>
      </c>
      <c r="D8" s="21">
        <f>'CVA 1-35 species'!$V10</f>
        <v>0</v>
      </c>
      <c r="E8" s="21">
        <f>'CVA 1-35 species'!$AA10</f>
        <v>0</v>
      </c>
      <c r="F8" s="88">
        <f>'CVA 1-35 species'!$AF10</f>
        <v>0</v>
      </c>
      <c r="G8" s="21">
        <f>'CVA 1-35 species'!$AK10</f>
        <v>0</v>
      </c>
      <c r="H8" s="21">
        <f>'CVA 1-35 species'!$AP10</f>
        <v>0</v>
      </c>
      <c r="I8" s="21">
        <f>'CVA 1-35 species'!$AU10</f>
        <v>0</v>
      </c>
      <c r="J8" s="21">
        <f>'CVA 1-35 species'!$AZ10</f>
        <v>0</v>
      </c>
      <c r="K8" s="21">
        <f>'CVA 1-35 species'!$BE10</f>
        <v>0</v>
      </c>
      <c r="L8" s="21">
        <f>'CVA 1-35 species'!$BJ10</f>
        <v>0</v>
      </c>
      <c r="M8" s="21">
        <f>'CVA 1-35 species'!$BO10</f>
        <v>0</v>
      </c>
      <c r="N8" s="21">
        <f>'CVA 1-35 species'!$BT10</f>
        <v>0</v>
      </c>
      <c r="O8" s="21">
        <f>'CVA 1-35 species'!$BY10</f>
        <v>0</v>
      </c>
      <c r="P8" s="21">
        <f>'CVA 1-35 species'!$CD10</f>
        <v>0</v>
      </c>
      <c r="Q8" s="21">
        <f>'CVA 1-35 species'!$CI10</f>
        <v>0</v>
      </c>
      <c r="R8" s="21">
        <f>'CVA 1-35 species'!$CN10</f>
        <v>0</v>
      </c>
      <c r="S8" s="21">
        <f>'CVA 1-35 species'!$CS10</f>
        <v>0</v>
      </c>
      <c r="T8" s="21">
        <f>'CVA 1-35 species'!$CX10</f>
        <v>0</v>
      </c>
      <c r="U8" s="21">
        <f>'CVA 1-35 species'!$DC10</f>
        <v>0</v>
      </c>
      <c r="V8" s="21">
        <f>'CVA 1-35 species'!$DH10</f>
        <v>0</v>
      </c>
      <c r="W8" s="21">
        <f>'CVA 1-35 species'!$DM10</f>
        <v>0</v>
      </c>
      <c r="X8" s="21">
        <f>'CVA 1-35 species'!$DR10</f>
        <v>0</v>
      </c>
      <c r="Y8" s="21">
        <f>'CVA 1-35 species'!$DW10</f>
        <v>0</v>
      </c>
      <c r="Z8" s="21">
        <f>'CVA 1-35 species'!$EB10</f>
        <v>0</v>
      </c>
      <c r="AA8" s="21">
        <f>'CVA 1-35 species'!$EG10</f>
        <v>0</v>
      </c>
      <c r="AB8" s="21">
        <f>'CVA 1-35 species'!$EL10</f>
        <v>0</v>
      </c>
      <c r="AC8" s="21">
        <f>'CVA 1-35 species'!$EQ10</f>
        <v>0</v>
      </c>
      <c r="AD8" s="21">
        <f>'CVA 1-35 species'!$EV10</f>
        <v>0</v>
      </c>
      <c r="AE8" s="21">
        <f>'CVA 1-35 species'!$FA10</f>
        <v>0</v>
      </c>
      <c r="AF8" s="21">
        <f>'CVA 1-35 species'!$FF10</f>
        <v>0</v>
      </c>
      <c r="AG8" s="21">
        <f>'CVA 1-35 species'!$FK10</f>
        <v>0</v>
      </c>
      <c r="AH8" s="21">
        <f>'CVA 1-35 species'!$FP10</f>
        <v>0</v>
      </c>
      <c r="AI8" s="21">
        <f>'CVA 1-35 species'!$FU10</f>
        <v>0</v>
      </c>
      <c r="AJ8" s="21">
        <f>'CVA 1-35 species'!$FZ10</f>
        <v>0</v>
      </c>
      <c r="AK8" s="81">
        <f>'CVA 36-50 species'!$L10</f>
        <v>0</v>
      </c>
      <c r="AL8" s="21">
        <f>'CVA 36-50 species'!$Q10</f>
        <v>0</v>
      </c>
      <c r="AM8" s="21">
        <f>'CVA 36-50 species'!$V10</f>
        <v>0</v>
      </c>
      <c r="AN8" s="21">
        <f>'CVA 36-50 species'!$AA10</f>
        <v>0</v>
      </c>
      <c r="AO8" s="88">
        <f>'CVA 36-50 species'!$AF10</f>
        <v>0</v>
      </c>
      <c r="AP8" s="21">
        <f>'CVA 36-50 species'!$AK10</f>
        <v>0</v>
      </c>
      <c r="AQ8" s="21">
        <f>'CVA 36-50 species'!$AP10</f>
        <v>0</v>
      </c>
      <c r="AR8" s="21">
        <f>'CVA 36-50 species'!$AU10</f>
        <v>0</v>
      </c>
      <c r="AS8" s="21">
        <f>'CVA 36-50 species'!$AZ10</f>
        <v>0</v>
      </c>
      <c r="AT8" s="21">
        <f>'CVA 36-50 species'!$BE10</f>
        <v>0</v>
      </c>
      <c r="AU8" s="21">
        <f>'CVA 36-50 species'!$BJ10</f>
        <v>0</v>
      </c>
      <c r="AV8" s="21">
        <f>'CVA 36-50 species'!$BO10</f>
        <v>0</v>
      </c>
      <c r="AW8" s="21">
        <f>'CVA 36-50 species'!$BT10</f>
        <v>0</v>
      </c>
      <c r="AX8" s="21">
        <f>'CVA 36-50 species'!$BY10</f>
        <v>0</v>
      </c>
      <c r="AY8" s="21">
        <f>'CVA 36-50 species'!$CD10</f>
        <v>0</v>
      </c>
    </row>
    <row r="9" spans="1:51">
      <c r="A9" s="21" t="s">
        <v>32</v>
      </c>
      <c r="B9" s="81">
        <f>'CVA 1-35 species'!$L11</f>
        <v>0</v>
      </c>
      <c r="C9" s="21">
        <f>'CVA 1-35 species'!$Q11</f>
        <v>0</v>
      </c>
      <c r="D9" s="21">
        <f>'CVA 1-35 species'!$V11</f>
        <v>0</v>
      </c>
      <c r="E9" s="21">
        <f>'CVA 1-35 species'!$AA11</f>
        <v>0</v>
      </c>
      <c r="F9" s="88">
        <f>'CVA 1-35 species'!$AF11</f>
        <v>0</v>
      </c>
      <c r="G9" s="21">
        <f>'CVA 1-35 species'!$AK11</f>
        <v>0</v>
      </c>
      <c r="H9" s="21">
        <f>'CVA 1-35 species'!$AP11</f>
        <v>0</v>
      </c>
      <c r="I9" s="21">
        <f>'CVA 1-35 species'!$AU11</f>
        <v>0</v>
      </c>
      <c r="J9" s="21">
        <f>'CVA 1-35 species'!$AZ11</f>
        <v>0</v>
      </c>
      <c r="K9" s="21">
        <f>'CVA 1-35 species'!$BE11</f>
        <v>0</v>
      </c>
      <c r="L9" s="21">
        <f>'CVA 1-35 species'!$BJ11</f>
        <v>0</v>
      </c>
      <c r="M9" s="21">
        <f>'CVA 1-35 species'!$BO11</f>
        <v>0</v>
      </c>
      <c r="N9" s="21">
        <f>'CVA 1-35 species'!$BT11</f>
        <v>0</v>
      </c>
      <c r="O9" s="21">
        <f>'CVA 1-35 species'!$BY11</f>
        <v>0</v>
      </c>
      <c r="P9" s="21">
        <f>'CVA 1-35 species'!$CD11</f>
        <v>0</v>
      </c>
      <c r="Q9" s="21">
        <f>'CVA 1-35 species'!$CI11</f>
        <v>0</v>
      </c>
      <c r="R9" s="21">
        <f>'CVA 1-35 species'!$CN11</f>
        <v>0</v>
      </c>
      <c r="S9" s="21">
        <f>'CVA 1-35 species'!$CS11</f>
        <v>0</v>
      </c>
      <c r="T9" s="21">
        <f>'CVA 1-35 species'!$CX11</f>
        <v>0</v>
      </c>
      <c r="U9" s="21">
        <f>'CVA 1-35 species'!$DC11</f>
        <v>0</v>
      </c>
      <c r="V9" s="21">
        <f>'CVA 1-35 species'!$DH11</f>
        <v>0</v>
      </c>
      <c r="W9" s="21">
        <f>'CVA 1-35 species'!$DM11</f>
        <v>0</v>
      </c>
      <c r="X9" s="21">
        <f>'CVA 1-35 species'!$DR11</f>
        <v>0</v>
      </c>
      <c r="Y9" s="21">
        <f>'CVA 1-35 species'!$DW11</f>
        <v>0</v>
      </c>
      <c r="Z9" s="21">
        <f>'CVA 1-35 species'!$EB11</f>
        <v>0</v>
      </c>
      <c r="AA9" s="21">
        <f>'CVA 1-35 species'!$EG11</f>
        <v>0</v>
      </c>
      <c r="AB9" s="21">
        <f>'CVA 1-35 species'!$EL11</f>
        <v>0</v>
      </c>
      <c r="AC9" s="21">
        <f>'CVA 1-35 species'!$EQ11</f>
        <v>0</v>
      </c>
      <c r="AD9" s="21">
        <f>'CVA 1-35 species'!$EV11</f>
        <v>0</v>
      </c>
      <c r="AE9" s="21">
        <f>'CVA 1-35 species'!$FA11</f>
        <v>0</v>
      </c>
      <c r="AF9" s="21">
        <f>'CVA 1-35 species'!$FF11</f>
        <v>0</v>
      </c>
      <c r="AG9" s="21">
        <f>'CVA 1-35 species'!$FK11</f>
        <v>0</v>
      </c>
      <c r="AH9" s="21">
        <f>'CVA 1-35 species'!$FP11</f>
        <v>0</v>
      </c>
      <c r="AI9" s="21">
        <f>'CVA 1-35 species'!$FU11</f>
        <v>0</v>
      </c>
      <c r="AJ9" s="21">
        <f>'CVA 1-35 species'!$FZ11</f>
        <v>0</v>
      </c>
      <c r="AK9" s="81">
        <f>'CVA 36-50 species'!$L11</f>
        <v>0</v>
      </c>
      <c r="AL9" s="21">
        <f>'CVA 36-50 species'!$Q11</f>
        <v>0</v>
      </c>
      <c r="AM9" s="21">
        <f>'CVA 36-50 species'!$V11</f>
        <v>0</v>
      </c>
      <c r="AN9" s="21">
        <f>'CVA 36-50 species'!$AA11</f>
        <v>0</v>
      </c>
      <c r="AO9" s="88">
        <f>'CVA 36-50 species'!$AF11</f>
        <v>0</v>
      </c>
      <c r="AP9" s="21">
        <f>'CVA 36-50 species'!$AK11</f>
        <v>0</v>
      </c>
      <c r="AQ9" s="21">
        <f>'CVA 36-50 species'!$AP11</f>
        <v>0</v>
      </c>
      <c r="AR9" s="21">
        <f>'CVA 36-50 species'!$AU11</f>
        <v>0</v>
      </c>
      <c r="AS9" s="21">
        <f>'CVA 36-50 species'!$AZ11</f>
        <v>0</v>
      </c>
      <c r="AT9" s="21">
        <f>'CVA 36-50 species'!$BE11</f>
        <v>0</v>
      </c>
      <c r="AU9" s="21">
        <f>'CVA 36-50 species'!$BJ11</f>
        <v>0</v>
      </c>
      <c r="AV9" s="21">
        <f>'CVA 36-50 species'!$BO11</f>
        <v>0</v>
      </c>
      <c r="AW9" s="21">
        <f>'CVA 36-50 species'!$BT11</f>
        <v>0</v>
      </c>
      <c r="AX9" s="21">
        <f>'CVA 36-50 species'!$BY11</f>
        <v>0</v>
      </c>
      <c r="AY9" s="21">
        <f>'CVA 36-50 species'!$CD11</f>
        <v>0</v>
      </c>
    </row>
    <row r="10" spans="1:51">
      <c r="A10" s="21" t="s">
        <v>33</v>
      </c>
      <c r="B10" s="81">
        <f>'CVA 1-35 species'!$L12</f>
        <v>0</v>
      </c>
      <c r="C10" s="21">
        <f>'CVA 1-35 species'!$Q12</f>
        <v>0</v>
      </c>
      <c r="D10" s="21">
        <f>'CVA 1-35 species'!$V12</f>
        <v>0</v>
      </c>
      <c r="E10" s="21">
        <f>'CVA 1-35 species'!$AA12</f>
        <v>0</v>
      </c>
      <c r="F10" s="88">
        <f>'CVA 1-35 species'!$AF12</f>
        <v>0</v>
      </c>
      <c r="G10" s="21">
        <f>'CVA 1-35 species'!$AK12</f>
        <v>0</v>
      </c>
      <c r="H10" s="21">
        <f>'CVA 1-35 species'!$AP12</f>
        <v>0</v>
      </c>
      <c r="I10" s="21">
        <f>'CVA 1-35 species'!$AU12</f>
        <v>0</v>
      </c>
      <c r="J10" s="21">
        <f>'CVA 1-35 species'!$AZ12</f>
        <v>0</v>
      </c>
      <c r="K10" s="21">
        <f>'CVA 1-35 species'!$BE12</f>
        <v>0</v>
      </c>
      <c r="L10" s="21">
        <f>'CVA 1-35 species'!$BJ12</f>
        <v>0</v>
      </c>
      <c r="M10" s="21">
        <f>'CVA 1-35 species'!$BO12</f>
        <v>0</v>
      </c>
      <c r="N10" s="21">
        <f>'CVA 1-35 species'!$BT12</f>
        <v>0</v>
      </c>
      <c r="O10" s="21">
        <f>'CVA 1-35 species'!$BY12</f>
        <v>0</v>
      </c>
      <c r="P10" s="21">
        <f>'CVA 1-35 species'!$CD12</f>
        <v>0</v>
      </c>
      <c r="Q10" s="21">
        <f>'CVA 1-35 species'!$CI12</f>
        <v>0</v>
      </c>
      <c r="R10" s="21">
        <f>'CVA 1-35 species'!$CN12</f>
        <v>0</v>
      </c>
      <c r="S10" s="21">
        <f>'CVA 1-35 species'!$CS12</f>
        <v>0</v>
      </c>
      <c r="T10" s="21">
        <f>'CVA 1-35 species'!$CX12</f>
        <v>0</v>
      </c>
      <c r="U10" s="21">
        <f>'CVA 1-35 species'!$DC12</f>
        <v>0</v>
      </c>
      <c r="V10" s="21">
        <f>'CVA 1-35 species'!$DH12</f>
        <v>0</v>
      </c>
      <c r="W10" s="21">
        <f>'CVA 1-35 species'!$DM12</f>
        <v>0</v>
      </c>
      <c r="X10" s="21">
        <f>'CVA 1-35 species'!$DR12</f>
        <v>0</v>
      </c>
      <c r="Y10" s="21">
        <f>'CVA 1-35 species'!$DW12</f>
        <v>0</v>
      </c>
      <c r="Z10" s="21">
        <f>'CVA 1-35 species'!$EB12</f>
        <v>0</v>
      </c>
      <c r="AA10" s="21">
        <f>'CVA 1-35 species'!$EG12</f>
        <v>0</v>
      </c>
      <c r="AB10" s="21">
        <f>'CVA 1-35 species'!$EL12</f>
        <v>0</v>
      </c>
      <c r="AC10" s="21">
        <f>'CVA 1-35 species'!$EQ12</f>
        <v>0</v>
      </c>
      <c r="AD10" s="21">
        <f>'CVA 1-35 species'!$EV12</f>
        <v>0</v>
      </c>
      <c r="AE10" s="21">
        <f>'CVA 1-35 species'!$FA12</f>
        <v>0</v>
      </c>
      <c r="AF10" s="21">
        <f>'CVA 1-35 species'!$FF12</f>
        <v>0</v>
      </c>
      <c r="AG10" s="21">
        <f>'CVA 1-35 species'!$FK12</f>
        <v>0</v>
      </c>
      <c r="AH10" s="21">
        <f>'CVA 1-35 species'!$FP12</f>
        <v>0</v>
      </c>
      <c r="AI10" s="21">
        <f>'CVA 1-35 species'!$FU12</f>
        <v>0</v>
      </c>
      <c r="AJ10" s="21">
        <f>'CVA 1-35 species'!$FZ12</f>
        <v>0</v>
      </c>
      <c r="AK10" s="81">
        <f>'CVA 36-50 species'!$L12</f>
        <v>0</v>
      </c>
      <c r="AL10" s="21">
        <f>'CVA 36-50 species'!$Q12</f>
        <v>0</v>
      </c>
      <c r="AM10" s="21">
        <f>'CVA 36-50 species'!$V12</f>
        <v>0</v>
      </c>
      <c r="AN10" s="21">
        <f>'CVA 36-50 species'!$AA12</f>
        <v>0</v>
      </c>
      <c r="AO10" s="88">
        <f>'CVA 36-50 species'!$AF12</f>
        <v>0</v>
      </c>
      <c r="AP10" s="21">
        <f>'CVA 36-50 species'!$AK12</f>
        <v>0</v>
      </c>
      <c r="AQ10" s="21">
        <f>'CVA 36-50 species'!$AP12</f>
        <v>0</v>
      </c>
      <c r="AR10" s="21">
        <f>'CVA 36-50 species'!$AU12</f>
        <v>0</v>
      </c>
      <c r="AS10" s="21">
        <f>'CVA 36-50 species'!$AZ12</f>
        <v>0</v>
      </c>
      <c r="AT10" s="21">
        <f>'CVA 36-50 species'!$BE12</f>
        <v>0</v>
      </c>
      <c r="AU10" s="21">
        <f>'CVA 36-50 species'!$BJ12</f>
        <v>0</v>
      </c>
      <c r="AV10" s="21">
        <f>'CVA 36-50 species'!$BO12</f>
        <v>0</v>
      </c>
      <c r="AW10" s="21">
        <f>'CVA 36-50 species'!$BT12</f>
        <v>0</v>
      </c>
      <c r="AX10" s="21">
        <f>'CVA 36-50 species'!$BY12</f>
        <v>0</v>
      </c>
      <c r="AY10" s="21">
        <f>'CVA 36-50 species'!$CD12</f>
        <v>0</v>
      </c>
    </row>
    <row r="11" spans="1:51">
      <c r="A11" s="21" t="s">
        <v>34</v>
      </c>
      <c r="B11" s="81">
        <f>'CVA 1-35 species'!$L13</f>
        <v>0</v>
      </c>
      <c r="C11" s="21">
        <f>'CVA 1-35 species'!$Q13</f>
        <v>0</v>
      </c>
      <c r="D11" s="21">
        <f>'CVA 1-35 species'!$V13</f>
        <v>0</v>
      </c>
      <c r="E11" s="21">
        <f>'CVA 1-35 species'!$AA13</f>
        <v>0</v>
      </c>
      <c r="F11" s="88">
        <f>'CVA 1-35 species'!$AF13</f>
        <v>0</v>
      </c>
      <c r="G11" s="21">
        <f>'CVA 1-35 species'!$AK13</f>
        <v>0</v>
      </c>
      <c r="H11" s="21">
        <f>'CVA 1-35 species'!$AP13</f>
        <v>0</v>
      </c>
      <c r="I11" s="21">
        <f>'CVA 1-35 species'!$AU13</f>
        <v>0</v>
      </c>
      <c r="J11" s="21">
        <f>'CVA 1-35 species'!$AZ13</f>
        <v>0</v>
      </c>
      <c r="K11" s="21">
        <f>'CVA 1-35 species'!$BE13</f>
        <v>0</v>
      </c>
      <c r="L11" s="21">
        <f>'CVA 1-35 species'!$BJ13</f>
        <v>0</v>
      </c>
      <c r="M11" s="21">
        <f>'CVA 1-35 species'!$BO13</f>
        <v>0</v>
      </c>
      <c r="N11" s="21">
        <f>'CVA 1-35 species'!$BT13</f>
        <v>0</v>
      </c>
      <c r="O11" s="21">
        <f>'CVA 1-35 species'!$BY13</f>
        <v>0</v>
      </c>
      <c r="P11" s="21">
        <f>'CVA 1-35 species'!$CD13</f>
        <v>0</v>
      </c>
      <c r="Q11" s="21">
        <f>'CVA 1-35 species'!$CI13</f>
        <v>0</v>
      </c>
      <c r="R11" s="21">
        <f>'CVA 1-35 species'!$CN13</f>
        <v>0</v>
      </c>
      <c r="S11" s="21">
        <f>'CVA 1-35 species'!$CS13</f>
        <v>0</v>
      </c>
      <c r="T11" s="21">
        <f>'CVA 1-35 species'!$CX13</f>
        <v>0</v>
      </c>
      <c r="U11" s="21">
        <f>'CVA 1-35 species'!$DC13</f>
        <v>0</v>
      </c>
      <c r="V11" s="21">
        <f>'CVA 1-35 species'!$DH13</f>
        <v>0</v>
      </c>
      <c r="W11" s="21">
        <f>'CVA 1-35 species'!$DM13</f>
        <v>0</v>
      </c>
      <c r="X11" s="21">
        <f>'CVA 1-35 species'!$DR13</f>
        <v>0</v>
      </c>
      <c r="Y11" s="21">
        <f>'CVA 1-35 species'!$DW13</f>
        <v>0</v>
      </c>
      <c r="Z11" s="21">
        <f>'CVA 1-35 species'!$EB13</f>
        <v>0</v>
      </c>
      <c r="AA11" s="21">
        <f>'CVA 1-35 species'!$EG13</f>
        <v>0</v>
      </c>
      <c r="AB11" s="21">
        <f>'CVA 1-35 species'!$EL13</f>
        <v>0</v>
      </c>
      <c r="AC11" s="21">
        <f>'CVA 1-35 species'!$EQ13</f>
        <v>0</v>
      </c>
      <c r="AD11" s="21">
        <f>'CVA 1-35 species'!$EV13</f>
        <v>0</v>
      </c>
      <c r="AE11" s="21">
        <f>'CVA 1-35 species'!$FA13</f>
        <v>0</v>
      </c>
      <c r="AF11" s="21">
        <f>'CVA 1-35 species'!$FF13</f>
        <v>0</v>
      </c>
      <c r="AG11" s="21">
        <f>'CVA 1-35 species'!$FK13</f>
        <v>0</v>
      </c>
      <c r="AH11" s="21">
        <f>'CVA 1-35 species'!$FP13</f>
        <v>0</v>
      </c>
      <c r="AI11" s="21">
        <f>'CVA 1-35 species'!$FU13</f>
        <v>0</v>
      </c>
      <c r="AJ11" s="21">
        <f>'CVA 1-35 species'!$FZ13</f>
        <v>0</v>
      </c>
      <c r="AK11" s="81">
        <f>'CVA 36-50 species'!$L13</f>
        <v>0</v>
      </c>
      <c r="AL11" s="21">
        <f>'CVA 36-50 species'!$Q13</f>
        <v>0</v>
      </c>
      <c r="AM11" s="21">
        <f>'CVA 36-50 species'!$V13</f>
        <v>0</v>
      </c>
      <c r="AN11" s="21">
        <f>'CVA 36-50 species'!$AA13</f>
        <v>0</v>
      </c>
      <c r="AO11" s="88">
        <f>'CVA 36-50 species'!$AF13</f>
        <v>0</v>
      </c>
      <c r="AP11" s="21">
        <f>'CVA 36-50 species'!$AK13</f>
        <v>0</v>
      </c>
      <c r="AQ11" s="21">
        <f>'CVA 36-50 species'!$AP13</f>
        <v>0</v>
      </c>
      <c r="AR11" s="21">
        <f>'CVA 36-50 species'!$AU13</f>
        <v>0</v>
      </c>
      <c r="AS11" s="21">
        <f>'CVA 36-50 species'!$AZ13</f>
        <v>0</v>
      </c>
      <c r="AT11" s="21">
        <f>'CVA 36-50 species'!$BE13</f>
        <v>0</v>
      </c>
      <c r="AU11" s="21">
        <f>'CVA 36-50 species'!$BJ13</f>
        <v>0</v>
      </c>
      <c r="AV11" s="21">
        <f>'CVA 36-50 species'!$BO13</f>
        <v>0</v>
      </c>
      <c r="AW11" s="21">
        <f>'CVA 36-50 species'!$BT13</f>
        <v>0</v>
      </c>
      <c r="AX11" s="21">
        <f>'CVA 36-50 species'!$BY13</f>
        <v>0</v>
      </c>
      <c r="AY11" s="21">
        <f>'CVA 36-50 species'!$CD13</f>
        <v>0</v>
      </c>
    </row>
    <row r="12" spans="1:51">
      <c r="A12" s="21" t="s">
        <v>35</v>
      </c>
      <c r="B12" s="81">
        <f>'CVA 1-35 species'!$L14</f>
        <v>0</v>
      </c>
      <c r="C12" s="21">
        <f>'CVA 1-35 species'!$Q14</f>
        <v>0</v>
      </c>
      <c r="D12" s="21">
        <f>'CVA 1-35 species'!$V14</f>
        <v>0</v>
      </c>
      <c r="E12" s="21">
        <f>'CVA 1-35 species'!$AA14</f>
        <v>0</v>
      </c>
      <c r="F12" s="88">
        <f>'CVA 1-35 species'!$AF14</f>
        <v>0</v>
      </c>
      <c r="G12" s="21">
        <f>'CVA 1-35 species'!$AK14</f>
        <v>0</v>
      </c>
      <c r="H12" s="21">
        <f>'CVA 1-35 species'!$AP14</f>
        <v>0</v>
      </c>
      <c r="I12" s="21">
        <f>'CVA 1-35 species'!$AU14</f>
        <v>0</v>
      </c>
      <c r="J12" s="21">
        <f>'CVA 1-35 species'!$AZ14</f>
        <v>0</v>
      </c>
      <c r="K12" s="21">
        <f>'CVA 1-35 species'!$BE14</f>
        <v>0</v>
      </c>
      <c r="L12" s="21">
        <f>'CVA 1-35 species'!$BJ14</f>
        <v>0</v>
      </c>
      <c r="M12" s="21">
        <f>'CVA 1-35 species'!$BO14</f>
        <v>0</v>
      </c>
      <c r="N12" s="21">
        <f>'CVA 1-35 species'!$BT14</f>
        <v>0</v>
      </c>
      <c r="O12" s="21">
        <f>'CVA 1-35 species'!$BY14</f>
        <v>0</v>
      </c>
      <c r="P12" s="21">
        <f>'CVA 1-35 species'!$CD14</f>
        <v>0</v>
      </c>
      <c r="Q12" s="21">
        <f>'CVA 1-35 species'!$CI14</f>
        <v>0</v>
      </c>
      <c r="R12" s="21">
        <f>'CVA 1-35 species'!$CN14</f>
        <v>0</v>
      </c>
      <c r="S12" s="21">
        <f>'CVA 1-35 species'!$CS14</f>
        <v>0</v>
      </c>
      <c r="T12" s="21">
        <f>'CVA 1-35 species'!$CX14</f>
        <v>0</v>
      </c>
      <c r="U12" s="21">
        <f>'CVA 1-35 species'!$DC14</f>
        <v>0</v>
      </c>
      <c r="V12" s="21">
        <f>'CVA 1-35 species'!$DH14</f>
        <v>0</v>
      </c>
      <c r="W12" s="21">
        <f>'CVA 1-35 species'!$DM14</f>
        <v>0</v>
      </c>
      <c r="X12" s="21">
        <f>'CVA 1-35 species'!$DR14</f>
        <v>0</v>
      </c>
      <c r="Y12" s="21">
        <f>'CVA 1-35 species'!$DW14</f>
        <v>0</v>
      </c>
      <c r="Z12" s="21">
        <f>'CVA 1-35 species'!$EB14</f>
        <v>0</v>
      </c>
      <c r="AA12" s="21">
        <f>'CVA 1-35 species'!$EG14</f>
        <v>0</v>
      </c>
      <c r="AB12" s="21">
        <f>'CVA 1-35 species'!$EL14</f>
        <v>0</v>
      </c>
      <c r="AC12" s="21">
        <f>'CVA 1-35 species'!$EQ14</f>
        <v>0</v>
      </c>
      <c r="AD12" s="21">
        <f>'CVA 1-35 species'!$EV14</f>
        <v>0</v>
      </c>
      <c r="AE12" s="21">
        <f>'CVA 1-35 species'!$FA14</f>
        <v>0</v>
      </c>
      <c r="AF12" s="21">
        <f>'CVA 1-35 species'!$FF14</f>
        <v>0</v>
      </c>
      <c r="AG12" s="21">
        <f>'CVA 1-35 species'!$FK14</f>
        <v>0</v>
      </c>
      <c r="AH12" s="21">
        <f>'CVA 1-35 species'!$FP14</f>
        <v>0</v>
      </c>
      <c r="AI12" s="21">
        <f>'CVA 1-35 species'!$FU14</f>
        <v>0</v>
      </c>
      <c r="AJ12" s="21">
        <f>'CVA 1-35 species'!$FZ14</f>
        <v>0</v>
      </c>
      <c r="AK12" s="81">
        <f>'CVA 36-50 species'!$L14</f>
        <v>0</v>
      </c>
      <c r="AL12" s="21">
        <f>'CVA 36-50 species'!$Q14</f>
        <v>0</v>
      </c>
      <c r="AM12" s="21">
        <f>'CVA 36-50 species'!$V14</f>
        <v>0</v>
      </c>
      <c r="AN12" s="21">
        <f>'CVA 36-50 species'!$AA14</f>
        <v>0</v>
      </c>
      <c r="AO12" s="88">
        <f>'CVA 36-50 species'!$AF14</f>
        <v>0</v>
      </c>
      <c r="AP12" s="21">
        <f>'CVA 36-50 species'!$AK14</f>
        <v>0</v>
      </c>
      <c r="AQ12" s="21">
        <f>'CVA 36-50 species'!$AP14</f>
        <v>0</v>
      </c>
      <c r="AR12" s="21">
        <f>'CVA 36-50 species'!$AU14</f>
        <v>0</v>
      </c>
      <c r="AS12" s="21">
        <f>'CVA 36-50 species'!$AZ14</f>
        <v>0</v>
      </c>
      <c r="AT12" s="21">
        <f>'CVA 36-50 species'!$BE14</f>
        <v>0</v>
      </c>
      <c r="AU12" s="21">
        <f>'CVA 36-50 species'!$BJ14</f>
        <v>0</v>
      </c>
      <c r="AV12" s="21">
        <f>'CVA 36-50 species'!$BO14</f>
        <v>0</v>
      </c>
      <c r="AW12" s="21">
        <f>'CVA 36-50 species'!$BT14</f>
        <v>0</v>
      </c>
      <c r="AX12" s="21">
        <f>'CVA 36-50 species'!$BY14</f>
        <v>0</v>
      </c>
      <c r="AY12" s="21">
        <f>'CVA 36-50 species'!$CD14</f>
        <v>0</v>
      </c>
    </row>
    <row r="13" spans="1:51">
      <c r="A13" s="21" t="s">
        <v>36</v>
      </c>
      <c r="B13" s="81">
        <f>'CVA 1-35 species'!$L15</f>
        <v>0</v>
      </c>
      <c r="C13" s="21">
        <f>'CVA 1-35 species'!$Q15</f>
        <v>0</v>
      </c>
      <c r="D13" s="21">
        <f>'CVA 1-35 species'!$V15</f>
        <v>0</v>
      </c>
      <c r="E13" s="21">
        <f>'CVA 1-35 species'!$AA15</f>
        <v>0</v>
      </c>
      <c r="F13" s="88">
        <f>'CVA 1-35 species'!$AF15</f>
        <v>0</v>
      </c>
      <c r="G13" s="21">
        <f>'CVA 1-35 species'!$AK15</f>
        <v>0</v>
      </c>
      <c r="H13" s="21">
        <f>'CVA 1-35 species'!$AP15</f>
        <v>0</v>
      </c>
      <c r="I13" s="21">
        <f>'CVA 1-35 species'!$AU15</f>
        <v>0</v>
      </c>
      <c r="J13" s="21">
        <f>'CVA 1-35 species'!$AZ15</f>
        <v>0</v>
      </c>
      <c r="K13" s="21">
        <f>'CVA 1-35 species'!$BE15</f>
        <v>0</v>
      </c>
      <c r="L13" s="21">
        <f>'CVA 1-35 species'!$BJ15</f>
        <v>0</v>
      </c>
      <c r="M13" s="21">
        <f>'CVA 1-35 species'!$BO15</f>
        <v>0</v>
      </c>
      <c r="N13" s="21">
        <f>'CVA 1-35 species'!$BT15</f>
        <v>0</v>
      </c>
      <c r="O13" s="21">
        <f>'CVA 1-35 species'!$BY15</f>
        <v>0</v>
      </c>
      <c r="P13" s="21">
        <f>'CVA 1-35 species'!$CD15</f>
        <v>0</v>
      </c>
      <c r="Q13" s="21">
        <f>'CVA 1-35 species'!$CI15</f>
        <v>0</v>
      </c>
      <c r="R13" s="21">
        <f>'CVA 1-35 species'!$CN15</f>
        <v>0</v>
      </c>
      <c r="S13" s="21">
        <f>'CVA 1-35 species'!$CS15</f>
        <v>0</v>
      </c>
      <c r="T13" s="21">
        <f>'CVA 1-35 species'!$CX15</f>
        <v>0</v>
      </c>
      <c r="U13" s="21">
        <f>'CVA 1-35 species'!$DC15</f>
        <v>0</v>
      </c>
      <c r="V13" s="21">
        <f>'CVA 1-35 species'!$DH15</f>
        <v>0</v>
      </c>
      <c r="W13" s="21">
        <f>'CVA 1-35 species'!$DM15</f>
        <v>0</v>
      </c>
      <c r="X13" s="21">
        <f>'CVA 1-35 species'!$DR15</f>
        <v>0</v>
      </c>
      <c r="Y13" s="21">
        <f>'CVA 1-35 species'!$DW15</f>
        <v>0</v>
      </c>
      <c r="Z13" s="21">
        <f>'CVA 1-35 species'!$EB15</f>
        <v>0</v>
      </c>
      <c r="AA13" s="21">
        <f>'CVA 1-35 species'!$EG15</f>
        <v>0</v>
      </c>
      <c r="AB13" s="21">
        <f>'CVA 1-35 species'!$EL15</f>
        <v>0</v>
      </c>
      <c r="AC13" s="21">
        <f>'CVA 1-35 species'!$EQ15</f>
        <v>0</v>
      </c>
      <c r="AD13" s="21">
        <f>'CVA 1-35 species'!$EV15</f>
        <v>0</v>
      </c>
      <c r="AE13" s="21">
        <f>'CVA 1-35 species'!$FA15</f>
        <v>0</v>
      </c>
      <c r="AF13" s="21">
        <f>'CVA 1-35 species'!$FF15</f>
        <v>0</v>
      </c>
      <c r="AG13" s="21">
        <f>'CVA 1-35 species'!$FK15</f>
        <v>0</v>
      </c>
      <c r="AH13" s="21">
        <f>'CVA 1-35 species'!$FP15</f>
        <v>0</v>
      </c>
      <c r="AI13" s="21">
        <f>'CVA 1-35 species'!$FU15</f>
        <v>0</v>
      </c>
      <c r="AJ13" s="21">
        <f>'CVA 1-35 species'!$FZ15</f>
        <v>0</v>
      </c>
      <c r="AK13" s="81">
        <f>'CVA 36-50 species'!$L15</f>
        <v>0</v>
      </c>
      <c r="AL13" s="21">
        <f>'CVA 36-50 species'!$Q15</f>
        <v>0</v>
      </c>
      <c r="AM13" s="21">
        <f>'CVA 36-50 species'!$V15</f>
        <v>0</v>
      </c>
      <c r="AN13" s="21">
        <f>'CVA 36-50 species'!$AA15</f>
        <v>0</v>
      </c>
      <c r="AO13" s="88">
        <f>'CVA 36-50 species'!$AF15</f>
        <v>0</v>
      </c>
      <c r="AP13" s="21">
        <f>'CVA 36-50 species'!$AK15</f>
        <v>0</v>
      </c>
      <c r="AQ13" s="21">
        <f>'CVA 36-50 species'!$AP15</f>
        <v>0</v>
      </c>
      <c r="AR13" s="21">
        <f>'CVA 36-50 species'!$AU15</f>
        <v>0</v>
      </c>
      <c r="AS13" s="21">
        <f>'CVA 36-50 species'!$AZ15</f>
        <v>0</v>
      </c>
      <c r="AT13" s="21">
        <f>'CVA 36-50 species'!$BE15</f>
        <v>0</v>
      </c>
      <c r="AU13" s="21">
        <f>'CVA 36-50 species'!$BJ15</f>
        <v>0</v>
      </c>
      <c r="AV13" s="21">
        <f>'CVA 36-50 species'!$BO15</f>
        <v>0</v>
      </c>
      <c r="AW13" s="21">
        <f>'CVA 36-50 species'!$BT15</f>
        <v>0</v>
      </c>
      <c r="AX13" s="21">
        <f>'CVA 36-50 species'!$BY15</f>
        <v>0</v>
      </c>
      <c r="AY13" s="21">
        <f>'CVA 36-50 species'!$CD15</f>
        <v>0</v>
      </c>
    </row>
    <row r="14" spans="1:51" s="83" customFormat="1">
      <c r="A14" s="82" t="s">
        <v>184</v>
      </c>
      <c r="B14" s="84" t="str">
        <f>'CVA 1-35 species'!$L16</f>
        <v/>
      </c>
      <c r="C14" s="83" t="str">
        <f>'CVA 1-35 species'!$Q16</f>
        <v/>
      </c>
      <c r="D14" s="83" t="str">
        <f>'CVA 1-35 species'!$V16</f>
        <v/>
      </c>
      <c r="E14" s="83" t="str">
        <f>'CVA 1-35 species'!$AA16</f>
        <v/>
      </c>
      <c r="F14" s="87" t="str">
        <f>'CVA 1-35 species'!$AF16</f>
        <v/>
      </c>
      <c r="G14" s="83" t="str">
        <f>'CVA 1-35 species'!$AK16</f>
        <v/>
      </c>
      <c r="H14" s="83" t="str">
        <f>'CVA 1-35 species'!$AP16</f>
        <v/>
      </c>
      <c r="I14" s="83" t="str">
        <f>'CVA 1-35 species'!$AU16</f>
        <v/>
      </c>
      <c r="J14" s="83" t="str">
        <f>'CVA 1-35 species'!$AZ16</f>
        <v/>
      </c>
      <c r="K14" s="83" t="str">
        <f>'CVA 1-35 species'!$BE16</f>
        <v/>
      </c>
      <c r="L14" s="83" t="str">
        <f>'CVA 1-35 species'!$BJ16</f>
        <v/>
      </c>
      <c r="M14" s="83" t="str">
        <f>'CVA 1-35 species'!$BO16</f>
        <v/>
      </c>
      <c r="N14" s="83" t="str">
        <f>'CVA 1-35 species'!$BT16</f>
        <v/>
      </c>
      <c r="O14" s="83" t="str">
        <f>'CVA 1-35 species'!$BY16</f>
        <v/>
      </c>
      <c r="P14" s="83" t="str">
        <f>'CVA 1-35 species'!$CD16</f>
        <v/>
      </c>
      <c r="Q14" s="83" t="str">
        <f>'CVA 1-35 species'!$CI16</f>
        <v/>
      </c>
      <c r="R14" s="83" t="str">
        <f>'CVA 1-35 species'!$CN16</f>
        <v/>
      </c>
      <c r="S14" s="83" t="str">
        <f>'CVA 1-35 species'!$CS16</f>
        <v/>
      </c>
      <c r="T14" s="83" t="str">
        <f>'CVA 1-35 species'!$CX16</f>
        <v/>
      </c>
      <c r="U14" s="83" t="str">
        <f>'CVA 1-35 species'!$DC16</f>
        <v/>
      </c>
      <c r="V14" s="83" t="str">
        <f>'CVA 1-35 species'!$DH16</f>
        <v/>
      </c>
      <c r="W14" s="83" t="str">
        <f>'CVA 1-35 species'!$DM16</f>
        <v/>
      </c>
      <c r="X14" s="83" t="str">
        <f>'CVA 1-35 species'!$DR16</f>
        <v/>
      </c>
      <c r="Y14" s="83" t="str">
        <f>'CVA 1-35 species'!$DW16</f>
        <v/>
      </c>
      <c r="Z14" s="83" t="str">
        <f>'CVA 1-35 species'!$EB16</f>
        <v/>
      </c>
      <c r="AA14" s="83" t="str">
        <f>'CVA 1-35 species'!$EG16</f>
        <v/>
      </c>
      <c r="AB14" s="83" t="str">
        <f>'CVA 1-35 species'!$EL16</f>
        <v/>
      </c>
      <c r="AC14" s="83" t="str">
        <f>'CVA 1-35 species'!$EQ16</f>
        <v/>
      </c>
      <c r="AD14" s="83" t="str">
        <f>'CVA 1-35 species'!$EV16</f>
        <v/>
      </c>
      <c r="AE14" s="83" t="str">
        <f>'CVA 1-35 species'!$FA16</f>
        <v/>
      </c>
      <c r="AF14" s="83" t="str">
        <f>'CVA 1-35 species'!$FF16</f>
        <v/>
      </c>
      <c r="AG14" s="83" t="str">
        <f>'CVA 1-35 species'!$FK16</f>
        <v/>
      </c>
      <c r="AH14" s="83" t="str">
        <f>'CVA 1-35 species'!$FP16</f>
        <v/>
      </c>
      <c r="AI14" s="83" t="str">
        <f>'CVA 1-35 species'!$FU16</f>
        <v/>
      </c>
      <c r="AJ14" s="83" t="str">
        <f>'CVA 1-35 species'!$FZ16</f>
        <v/>
      </c>
      <c r="AK14" s="84" t="str">
        <f>'CVA 36-50 species'!$L16</f>
        <v/>
      </c>
      <c r="AL14" s="83" t="str">
        <f>'CVA 36-50 species'!$Q16</f>
        <v/>
      </c>
      <c r="AM14" s="83" t="str">
        <f>'CVA 36-50 species'!$V16</f>
        <v/>
      </c>
      <c r="AN14" s="83" t="str">
        <f>'CVA 36-50 species'!$AA16</f>
        <v/>
      </c>
      <c r="AO14" s="87" t="str">
        <f>'CVA 36-50 species'!$AF16</f>
        <v/>
      </c>
      <c r="AP14" s="83" t="str">
        <f>'CVA 36-50 species'!$AK16</f>
        <v/>
      </c>
      <c r="AQ14" s="83" t="str">
        <f>'CVA 36-50 species'!$AP16</f>
        <v/>
      </c>
      <c r="AR14" s="83" t="str">
        <f>'CVA 36-50 species'!$AU16</f>
        <v/>
      </c>
      <c r="AS14" s="83" t="str">
        <f>'CVA 36-50 species'!$AZ16</f>
        <v/>
      </c>
      <c r="AT14" s="83" t="str">
        <f>'CVA 36-50 species'!$BE16</f>
        <v/>
      </c>
      <c r="AU14" s="83" t="str">
        <f>'CVA 36-50 species'!$BJ16</f>
        <v/>
      </c>
      <c r="AV14" s="83" t="str">
        <f>'CVA 36-50 species'!$BO16</f>
        <v/>
      </c>
      <c r="AW14" s="83" t="str">
        <f>'CVA 36-50 species'!$BT16</f>
        <v/>
      </c>
      <c r="AX14" s="83" t="str">
        <f>'CVA 36-50 species'!$BY16</f>
        <v/>
      </c>
      <c r="AY14" s="83" t="str">
        <f>'CVA 36-50 species'!$CD16</f>
        <v/>
      </c>
    </row>
    <row r="15" spans="1:51">
      <c r="B15" s="81"/>
      <c r="F15" s="88"/>
      <c r="AK15" s="81"/>
      <c r="AO15" s="88"/>
    </row>
    <row r="16" spans="1:51">
      <c r="A16" s="148" t="s">
        <v>113</v>
      </c>
      <c r="B16" s="81">
        <f>'CVA 1-35 species'!$L18</f>
        <v>0</v>
      </c>
      <c r="C16" s="21">
        <f>'CVA 1-35 species'!$Q18</f>
        <v>0</v>
      </c>
      <c r="D16" s="21">
        <f>'CVA 1-35 species'!$V18</f>
        <v>0</v>
      </c>
      <c r="E16" s="21">
        <f>'CVA 1-35 species'!$AA18</f>
        <v>0</v>
      </c>
      <c r="F16" s="88">
        <f>'CVA 1-35 species'!$AF18</f>
        <v>0</v>
      </c>
      <c r="G16" s="21">
        <f>'CVA 1-35 species'!$AK18</f>
        <v>0</v>
      </c>
      <c r="H16" s="21">
        <f>'CVA 1-35 species'!$AP18</f>
        <v>0</v>
      </c>
      <c r="I16" s="21">
        <f>'CVA 1-35 species'!$AU18</f>
        <v>0</v>
      </c>
      <c r="J16" s="21">
        <f>'CVA 1-35 species'!$AZ18</f>
        <v>0</v>
      </c>
      <c r="K16" s="21">
        <f>'CVA 1-35 species'!$BE18</f>
        <v>0</v>
      </c>
      <c r="L16" s="21">
        <f>'CVA 1-35 species'!$BJ18</f>
        <v>0</v>
      </c>
      <c r="M16" s="21">
        <f>'CVA 1-35 species'!$BO18</f>
        <v>0</v>
      </c>
      <c r="N16" s="21">
        <f>'CVA 1-35 species'!$BT18</f>
        <v>0</v>
      </c>
      <c r="O16" s="21">
        <f>'CVA 1-35 species'!$BY18</f>
        <v>0</v>
      </c>
      <c r="P16" s="21">
        <f>'CVA 1-35 species'!$CD18</f>
        <v>0</v>
      </c>
      <c r="Q16" s="21">
        <f>'CVA 1-35 species'!$CI18</f>
        <v>0</v>
      </c>
      <c r="R16" s="21">
        <f>'CVA 1-35 species'!$CN18</f>
        <v>0</v>
      </c>
      <c r="S16" s="21">
        <f>'CVA 1-35 species'!$CS18</f>
        <v>0</v>
      </c>
      <c r="T16" s="21">
        <f>'CVA 1-35 species'!$CX18</f>
        <v>0</v>
      </c>
      <c r="U16" s="21">
        <f>'CVA 1-35 species'!$DC18</f>
        <v>0</v>
      </c>
      <c r="V16" s="21">
        <f>'CVA 1-35 species'!$DH18</f>
        <v>0</v>
      </c>
      <c r="W16" s="21">
        <f>'CVA 1-35 species'!$DM18</f>
        <v>0</v>
      </c>
      <c r="X16" s="21">
        <f>'CVA 1-35 species'!$DR18</f>
        <v>0</v>
      </c>
      <c r="Y16" s="21">
        <f>'CVA 1-35 species'!$DW18</f>
        <v>0</v>
      </c>
      <c r="Z16" s="21">
        <f>'CVA 1-35 species'!$EB18</f>
        <v>0</v>
      </c>
      <c r="AA16" s="21">
        <f>'CVA 1-35 species'!$EG18</f>
        <v>0</v>
      </c>
      <c r="AB16" s="21">
        <f>'CVA 1-35 species'!$EL18</f>
        <v>0</v>
      </c>
      <c r="AC16" s="21">
        <f>'CVA 1-35 species'!$EQ18</f>
        <v>0</v>
      </c>
      <c r="AD16" s="21">
        <f>'CVA 1-35 species'!$EV18</f>
        <v>0</v>
      </c>
      <c r="AE16" s="21">
        <f>'CVA 1-35 species'!$FA18</f>
        <v>0</v>
      </c>
      <c r="AF16" s="21">
        <f>'CVA 1-35 species'!$FF18</f>
        <v>0</v>
      </c>
      <c r="AG16" s="21">
        <f>'CVA 1-35 species'!$FK18</f>
        <v>0</v>
      </c>
      <c r="AH16" s="21">
        <f>'CVA 1-35 species'!$FP18</f>
        <v>0</v>
      </c>
      <c r="AI16" s="21">
        <f>'CVA 1-35 species'!$FU18</f>
        <v>0</v>
      </c>
      <c r="AJ16" s="21">
        <f>'CVA 1-35 species'!$FZ18</f>
        <v>0</v>
      </c>
      <c r="AK16" s="81">
        <f>'CVA 36-50 species'!$L18</f>
        <v>0</v>
      </c>
      <c r="AL16" s="21">
        <f>'CVA 36-50 species'!$Q18</f>
        <v>0</v>
      </c>
      <c r="AM16" s="21">
        <f>'CVA 36-50 species'!$V18</f>
        <v>0</v>
      </c>
      <c r="AN16" s="21">
        <f>'CVA 36-50 species'!$AA18</f>
        <v>0</v>
      </c>
      <c r="AO16" s="88">
        <f>'CVA 36-50 species'!$AF18</f>
        <v>0</v>
      </c>
      <c r="AP16" s="21">
        <f>'CVA 36-50 species'!$AK18</f>
        <v>0</v>
      </c>
      <c r="AQ16" s="21">
        <f>'CVA 36-50 species'!$AP18</f>
        <v>0</v>
      </c>
      <c r="AR16" s="21">
        <f>'CVA 36-50 species'!$AU18</f>
        <v>0</v>
      </c>
      <c r="AS16" s="21">
        <f>'CVA 36-50 species'!$AZ18</f>
        <v>0</v>
      </c>
      <c r="AT16" s="21">
        <f>'CVA 36-50 species'!$BE18</f>
        <v>0</v>
      </c>
      <c r="AU16" s="21">
        <f>'CVA 36-50 species'!$BJ18</f>
        <v>0</v>
      </c>
      <c r="AV16" s="21">
        <f>'CVA 36-50 species'!$BO18</f>
        <v>0</v>
      </c>
      <c r="AW16" s="21">
        <f>'CVA 36-50 species'!$BT18</f>
        <v>0</v>
      </c>
      <c r="AX16" s="21">
        <f>'CVA 36-50 species'!$BY18</f>
        <v>0</v>
      </c>
      <c r="AY16" s="21">
        <f>'CVA 36-50 species'!$CD18</f>
        <v>0</v>
      </c>
    </row>
    <row r="17" spans="1:51">
      <c r="A17" s="148" t="s">
        <v>103</v>
      </c>
      <c r="B17" s="81">
        <f>'CVA 1-35 species'!$L19</f>
        <v>0</v>
      </c>
      <c r="C17" s="21">
        <f>'CVA 1-35 species'!$Q19</f>
        <v>0</v>
      </c>
      <c r="D17" s="21">
        <f>'CVA 1-35 species'!$V19</f>
        <v>0</v>
      </c>
      <c r="E17" s="21">
        <f>'CVA 1-35 species'!$AA19</f>
        <v>0</v>
      </c>
      <c r="F17" s="88">
        <f>'CVA 1-35 species'!$AF19</f>
        <v>0</v>
      </c>
      <c r="G17" s="21">
        <f>'CVA 1-35 species'!$AK19</f>
        <v>0</v>
      </c>
      <c r="H17" s="21">
        <f>'CVA 1-35 species'!$AP19</f>
        <v>0</v>
      </c>
      <c r="I17" s="21">
        <f>'CVA 1-35 species'!$AU19</f>
        <v>0</v>
      </c>
      <c r="J17" s="21">
        <f>'CVA 1-35 species'!$AZ19</f>
        <v>0</v>
      </c>
      <c r="K17" s="21">
        <f>'CVA 1-35 species'!$BE19</f>
        <v>0</v>
      </c>
      <c r="L17" s="21">
        <f>'CVA 1-35 species'!$BJ19</f>
        <v>0</v>
      </c>
      <c r="M17" s="21">
        <f>'CVA 1-35 species'!$BO19</f>
        <v>0</v>
      </c>
      <c r="N17" s="21">
        <f>'CVA 1-35 species'!$BT19</f>
        <v>0</v>
      </c>
      <c r="O17" s="21">
        <f>'CVA 1-35 species'!$BY19</f>
        <v>0</v>
      </c>
      <c r="P17" s="21">
        <f>'CVA 1-35 species'!$CD19</f>
        <v>0</v>
      </c>
      <c r="Q17" s="21">
        <f>'CVA 1-35 species'!$CI19</f>
        <v>0</v>
      </c>
      <c r="R17" s="21">
        <f>'CVA 1-35 species'!$CN19</f>
        <v>0</v>
      </c>
      <c r="S17" s="21">
        <f>'CVA 1-35 species'!$CS19</f>
        <v>0</v>
      </c>
      <c r="T17" s="21">
        <f>'CVA 1-35 species'!$CX19</f>
        <v>0</v>
      </c>
      <c r="U17" s="21">
        <f>'CVA 1-35 species'!$DC19</f>
        <v>0</v>
      </c>
      <c r="V17" s="21">
        <f>'CVA 1-35 species'!$DH19</f>
        <v>0</v>
      </c>
      <c r="W17" s="21">
        <f>'CVA 1-35 species'!$DM19</f>
        <v>0</v>
      </c>
      <c r="X17" s="21">
        <f>'CVA 1-35 species'!$DR19</f>
        <v>0</v>
      </c>
      <c r="Y17" s="21">
        <f>'CVA 1-35 species'!$DW19</f>
        <v>0</v>
      </c>
      <c r="Z17" s="21">
        <f>'CVA 1-35 species'!$EB19</f>
        <v>0</v>
      </c>
      <c r="AA17" s="21">
        <f>'CVA 1-35 species'!$EG19</f>
        <v>0</v>
      </c>
      <c r="AB17" s="21">
        <f>'CVA 1-35 species'!$EL19</f>
        <v>0</v>
      </c>
      <c r="AC17" s="21">
        <f>'CVA 1-35 species'!$EQ19</f>
        <v>0</v>
      </c>
      <c r="AD17" s="21">
        <f>'CVA 1-35 species'!$EV19</f>
        <v>0</v>
      </c>
      <c r="AE17" s="21">
        <f>'CVA 1-35 species'!$FA19</f>
        <v>0</v>
      </c>
      <c r="AF17" s="21">
        <f>'CVA 1-35 species'!$FF19</f>
        <v>0</v>
      </c>
      <c r="AG17" s="21">
        <f>'CVA 1-35 species'!$FK19</f>
        <v>0</v>
      </c>
      <c r="AH17" s="21">
        <f>'CVA 1-35 species'!$FP19</f>
        <v>0</v>
      </c>
      <c r="AI17" s="21">
        <f>'CVA 1-35 species'!$FU19</f>
        <v>0</v>
      </c>
      <c r="AJ17" s="21">
        <f>'CVA 1-35 species'!$FZ19</f>
        <v>0</v>
      </c>
      <c r="AK17" s="81">
        <f>'CVA 36-50 species'!$L19</f>
        <v>0</v>
      </c>
      <c r="AL17" s="21">
        <f>'CVA 36-50 species'!$Q19</f>
        <v>0</v>
      </c>
      <c r="AM17" s="21">
        <f>'CVA 36-50 species'!$V19</f>
        <v>0</v>
      </c>
      <c r="AN17" s="21">
        <f>'CVA 36-50 species'!$AA19</f>
        <v>0</v>
      </c>
      <c r="AO17" s="88">
        <f>'CVA 36-50 species'!$AF19</f>
        <v>0</v>
      </c>
      <c r="AP17" s="21">
        <f>'CVA 36-50 species'!$AK19</f>
        <v>0</v>
      </c>
      <c r="AQ17" s="21">
        <f>'CVA 36-50 species'!$AP19</f>
        <v>0</v>
      </c>
      <c r="AR17" s="21">
        <f>'CVA 36-50 species'!$AU19</f>
        <v>0</v>
      </c>
      <c r="AS17" s="21">
        <f>'CVA 36-50 species'!$AZ19</f>
        <v>0</v>
      </c>
      <c r="AT17" s="21">
        <f>'CVA 36-50 species'!$BE19</f>
        <v>0</v>
      </c>
      <c r="AU17" s="21">
        <f>'CVA 36-50 species'!$BJ19</f>
        <v>0</v>
      </c>
      <c r="AV17" s="21">
        <f>'CVA 36-50 species'!$BO19</f>
        <v>0</v>
      </c>
      <c r="AW17" s="21">
        <f>'CVA 36-50 species'!$BT19</f>
        <v>0</v>
      </c>
      <c r="AX17" s="21">
        <f>'CVA 36-50 species'!$BY19</f>
        <v>0</v>
      </c>
      <c r="AY17" s="21">
        <f>'CVA 36-50 species'!$CD19</f>
        <v>0</v>
      </c>
    </row>
    <row r="18" spans="1:51">
      <c r="A18" s="149" t="s">
        <v>114</v>
      </c>
      <c r="B18" s="81">
        <f>'CVA 1-35 species'!$L20</f>
        <v>0</v>
      </c>
      <c r="C18" s="21">
        <f>'CVA 1-35 species'!$Q20</f>
        <v>0</v>
      </c>
      <c r="D18" s="21">
        <f>'CVA 1-35 species'!$V20</f>
        <v>0</v>
      </c>
      <c r="E18" s="21">
        <f>'CVA 1-35 species'!$AA20</f>
        <v>0</v>
      </c>
      <c r="F18" s="88">
        <f>'CVA 1-35 species'!$AF20</f>
        <v>0</v>
      </c>
      <c r="G18" s="21">
        <f>'CVA 1-35 species'!$AK20</f>
        <v>0</v>
      </c>
      <c r="H18" s="21">
        <f>'CVA 1-35 species'!$AP20</f>
        <v>0</v>
      </c>
      <c r="I18" s="21">
        <f>'CVA 1-35 species'!$AU20</f>
        <v>0</v>
      </c>
      <c r="J18" s="21">
        <f>'CVA 1-35 species'!$AZ20</f>
        <v>0</v>
      </c>
      <c r="K18" s="21">
        <f>'CVA 1-35 species'!$BE20</f>
        <v>0</v>
      </c>
      <c r="L18" s="21">
        <f>'CVA 1-35 species'!$BJ20</f>
        <v>0</v>
      </c>
      <c r="M18" s="21">
        <f>'CVA 1-35 species'!$BO20</f>
        <v>0</v>
      </c>
      <c r="N18" s="21">
        <f>'CVA 1-35 species'!$BT20</f>
        <v>0</v>
      </c>
      <c r="O18" s="21">
        <f>'CVA 1-35 species'!$BY20</f>
        <v>0</v>
      </c>
      <c r="P18" s="21">
        <f>'CVA 1-35 species'!$CD20</f>
        <v>0</v>
      </c>
      <c r="Q18" s="21">
        <f>'CVA 1-35 species'!$CI20</f>
        <v>0</v>
      </c>
      <c r="R18" s="21">
        <f>'CVA 1-35 species'!$CN20</f>
        <v>0</v>
      </c>
      <c r="S18" s="21">
        <f>'CVA 1-35 species'!$CS20</f>
        <v>0</v>
      </c>
      <c r="T18" s="21">
        <f>'CVA 1-35 species'!$CX20</f>
        <v>0</v>
      </c>
      <c r="U18" s="21">
        <f>'CVA 1-35 species'!$DC20</f>
        <v>0</v>
      </c>
      <c r="V18" s="21">
        <f>'CVA 1-35 species'!$DH20</f>
        <v>0</v>
      </c>
      <c r="W18" s="21">
        <f>'CVA 1-35 species'!$DM20</f>
        <v>0</v>
      </c>
      <c r="X18" s="21">
        <f>'CVA 1-35 species'!$DR20</f>
        <v>0</v>
      </c>
      <c r="Y18" s="21">
        <f>'CVA 1-35 species'!$DW20</f>
        <v>0</v>
      </c>
      <c r="Z18" s="21">
        <f>'CVA 1-35 species'!$EB20</f>
        <v>0</v>
      </c>
      <c r="AA18" s="21">
        <f>'CVA 1-35 species'!$EG20</f>
        <v>0</v>
      </c>
      <c r="AB18" s="21">
        <f>'CVA 1-35 species'!$EL20</f>
        <v>0</v>
      </c>
      <c r="AC18" s="21">
        <f>'CVA 1-35 species'!$EQ20</f>
        <v>0</v>
      </c>
      <c r="AD18" s="21">
        <f>'CVA 1-35 species'!$EV20</f>
        <v>0</v>
      </c>
      <c r="AE18" s="21">
        <f>'CVA 1-35 species'!$FA20</f>
        <v>0</v>
      </c>
      <c r="AF18" s="21">
        <f>'CVA 1-35 species'!$FF20</f>
        <v>0</v>
      </c>
      <c r="AG18" s="21">
        <f>'CVA 1-35 species'!$FK20</f>
        <v>0</v>
      </c>
      <c r="AH18" s="21">
        <f>'CVA 1-35 species'!$FP20</f>
        <v>0</v>
      </c>
      <c r="AI18" s="21">
        <f>'CVA 1-35 species'!$FU20</f>
        <v>0</v>
      </c>
      <c r="AJ18" s="21">
        <f>'CVA 1-35 species'!$FZ20</f>
        <v>0</v>
      </c>
      <c r="AK18" s="81">
        <f>'CVA 36-50 species'!$L20</f>
        <v>0</v>
      </c>
      <c r="AL18" s="21">
        <f>'CVA 36-50 species'!$Q20</f>
        <v>0</v>
      </c>
      <c r="AM18" s="21">
        <f>'CVA 36-50 species'!$V20</f>
        <v>0</v>
      </c>
      <c r="AN18" s="21">
        <f>'CVA 36-50 species'!$AA20</f>
        <v>0</v>
      </c>
      <c r="AO18" s="88">
        <f>'CVA 36-50 species'!$AF20</f>
        <v>0</v>
      </c>
      <c r="AP18" s="21">
        <f>'CVA 36-50 species'!$AK20</f>
        <v>0</v>
      </c>
      <c r="AQ18" s="21">
        <f>'CVA 36-50 species'!$AP20</f>
        <v>0</v>
      </c>
      <c r="AR18" s="21">
        <f>'CVA 36-50 species'!$AU20</f>
        <v>0</v>
      </c>
      <c r="AS18" s="21">
        <f>'CVA 36-50 species'!$AZ20</f>
        <v>0</v>
      </c>
      <c r="AT18" s="21">
        <f>'CVA 36-50 species'!$BE20</f>
        <v>0</v>
      </c>
      <c r="AU18" s="21">
        <f>'CVA 36-50 species'!$BJ20</f>
        <v>0</v>
      </c>
      <c r="AV18" s="21">
        <f>'CVA 36-50 species'!$BO20</f>
        <v>0</v>
      </c>
      <c r="AW18" s="21">
        <f>'CVA 36-50 species'!$BT20</f>
        <v>0</v>
      </c>
      <c r="AX18" s="21">
        <f>'CVA 36-50 species'!$BY20</f>
        <v>0</v>
      </c>
      <c r="AY18" s="21">
        <f>'CVA 36-50 species'!$CD20</f>
        <v>0</v>
      </c>
    </row>
    <row r="19" spans="1:51">
      <c r="A19" s="149" t="s">
        <v>117</v>
      </c>
      <c r="B19" s="81">
        <f>'CVA 1-35 species'!$L21</f>
        <v>0</v>
      </c>
      <c r="C19" s="21">
        <f>'CVA 1-35 species'!$Q21</f>
        <v>0</v>
      </c>
      <c r="D19" s="21">
        <f>'CVA 1-35 species'!$V21</f>
        <v>0</v>
      </c>
      <c r="E19" s="21">
        <f>'CVA 1-35 species'!$AA21</f>
        <v>0</v>
      </c>
      <c r="F19" s="88">
        <f>'CVA 1-35 species'!$AF21</f>
        <v>0</v>
      </c>
      <c r="G19" s="21">
        <f>'CVA 1-35 species'!$AK21</f>
        <v>0</v>
      </c>
      <c r="H19" s="21">
        <f>'CVA 1-35 species'!$AP21</f>
        <v>0</v>
      </c>
      <c r="I19" s="21">
        <f>'CVA 1-35 species'!$AU21</f>
        <v>0</v>
      </c>
      <c r="J19" s="21">
        <f>'CVA 1-35 species'!$AZ21</f>
        <v>0</v>
      </c>
      <c r="K19" s="21">
        <f>'CVA 1-35 species'!$BE21</f>
        <v>0</v>
      </c>
      <c r="L19" s="21">
        <f>'CVA 1-35 species'!$BJ21</f>
        <v>0</v>
      </c>
      <c r="M19" s="21">
        <f>'CVA 1-35 species'!$BO21</f>
        <v>0</v>
      </c>
      <c r="N19" s="21">
        <f>'CVA 1-35 species'!$BT21</f>
        <v>0</v>
      </c>
      <c r="O19" s="21">
        <f>'CVA 1-35 species'!$BY21</f>
        <v>0</v>
      </c>
      <c r="P19" s="21">
        <f>'CVA 1-35 species'!$CD21</f>
        <v>0</v>
      </c>
      <c r="Q19" s="21">
        <f>'CVA 1-35 species'!$CI21</f>
        <v>0</v>
      </c>
      <c r="R19" s="21">
        <f>'CVA 1-35 species'!$CN21</f>
        <v>0</v>
      </c>
      <c r="S19" s="21">
        <f>'CVA 1-35 species'!$CS21</f>
        <v>0</v>
      </c>
      <c r="T19" s="21">
        <f>'CVA 1-35 species'!$CX21</f>
        <v>0</v>
      </c>
      <c r="U19" s="21">
        <f>'CVA 1-35 species'!$DC21</f>
        <v>0</v>
      </c>
      <c r="V19" s="21">
        <f>'CVA 1-35 species'!$DH21</f>
        <v>0</v>
      </c>
      <c r="W19" s="21">
        <f>'CVA 1-35 species'!$DM21</f>
        <v>0</v>
      </c>
      <c r="X19" s="21">
        <f>'CVA 1-35 species'!$DR21</f>
        <v>0</v>
      </c>
      <c r="Y19" s="21">
        <f>'CVA 1-35 species'!$DW21</f>
        <v>0</v>
      </c>
      <c r="Z19" s="21">
        <f>'CVA 1-35 species'!$EB21</f>
        <v>0</v>
      </c>
      <c r="AA19" s="21">
        <f>'CVA 1-35 species'!$EG21</f>
        <v>0</v>
      </c>
      <c r="AB19" s="21">
        <f>'CVA 1-35 species'!$EL21</f>
        <v>0</v>
      </c>
      <c r="AC19" s="21">
        <f>'CVA 1-35 species'!$EQ21</f>
        <v>0</v>
      </c>
      <c r="AD19" s="21">
        <f>'CVA 1-35 species'!$EV21</f>
        <v>0</v>
      </c>
      <c r="AE19" s="21">
        <f>'CVA 1-35 species'!$FA21</f>
        <v>0</v>
      </c>
      <c r="AF19" s="21">
        <f>'CVA 1-35 species'!$FF21</f>
        <v>0</v>
      </c>
      <c r="AG19" s="21">
        <f>'CVA 1-35 species'!$FK21</f>
        <v>0</v>
      </c>
      <c r="AH19" s="21">
        <f>'CVA 1-35 species'!$FP21</f>
        <v>0</v>
      </c>
      <c r="AI19" s="21">
        <f>'CVA 1-35 species'!$FU21</f>
        <v>0</v>
      </c>
      <c r="AJ19" s="21">
        <f>'CVA 1-35 species'!$FZ21</f>
        <v>0</v>
      </c>
      <c r="AK19" s="81">
        <f>'CVA 36-50 species'!$L21</f>
        <v>0</v>
      </c>
      <c r="AL19" s="21">
        <f>'CVA 36-50 species'!$Q21</f>
        <v>0</v>
      </c>
      <c r="AM19" s="21">
        <f>'CVA 36-50 species'!$V21</f>
        <v>0</v>
      </c>
      <c r="AN19" s="21">
        <f>'CVA 36-50 species'!$AA21</f>
        <v>0</v>
      </c>
      <c r="AO19" s="88">
        <f>'CVA 36-50 species'!$AF21</f>
        <v>0</v>
      </c>
      <c r="AP19" s="21">
        <f>'CVA 36-50 species'!$AK21</f>
        <v>0</v>
      </c>
      <c r="AQ19" s="21">
        <f>'CVA 36-50 species'!$AP21</f>
        <v>0</v>
      </c>
      <c r="AR19" s="21">
        <f>'CVA 36-50 species'!$AU21</f>
        <v>0</v>
      </c>
      <c r="AS19" s="21">
        <f>'CVA 36-50 species'!$AZ21</f>
        <v>0</v>
      </c>
      <c r="AT19" s="21">
        <f>'CVA 36-50 species'!$BE21</f>
        <v>0</v>
      </c>
      <c r="AU19" s="21">
        <f>'CVA 36-50 species'!$BJ21</f>
        <v>0</v>
      </c>
      <c r="AV19" s="21">
        <f>'CVA 36-50 species'!$BO21</f>
        <v>0</v>
      </c>
      <c r="AW19" s="21">
        <f>'CVA 36-50 species'!$BT21</f>
        <v>0</v>
      </c>
      <c r="AX19" s="21">
        <f>'CVA 36-50 species'!$BY21</f>
        <v>0</v>
      </c>
      <c r="AY19" s="21">
        <f>'CVA 36-50 species'!$CD21</f>
        <v>0</v>
      </c>
    </row>
    <row r="20" spans="1:51">
      <c r="A20" s="149" t="s">
        <v>106</v>
      </c>
      <c r="B20" s="81">
        <f>'CVA 1-35 species'!$L22</f>
        <v>0</v>
      </c>
      <c r="C20" s="21">
        <f>'CVA 1-35 species'!$Q22</f>
        <v>0</v>
      </c>
      <c r="D20" s="21">
        <f>'CVA 1-35 species'!$V22</f>
        <v>0</v>
      </c>
      <c r="E20" s="21">
        <f>'CVA 1-35 species'!$AA22</f>
        <v>0</v>
      </c>
      <c r="F20" s="88">
        <f>'CVA 1-35 species'!$AF22</f>
        <v>0</v>
      </c>
      <c r="G20" s="21">
        <f>'CVA 1-35 species'!$AK22</f>
        <v>0</v>
      </c>
      <c r="H20" s="21">
        <f>'CVA 1-35 species'!$AP22</f>
        <v>0</v>
      </c>
      <c r="I20" s="21">
        <f>'CVA 1-35 species'!$AU22</f>
        <v>0</v>
      </c>
      <c r="J20" s="21">
        <f>'CVA 1-35 species'!$AZ22</f>
        <v>0</v>
      </c>
      <c r="K20" s="21">
        <f>'CVA 1-35 species'!$BE22</f>
        <v>0</v>
      </c>
      <c r="L20" s="21">
        <f>'CVA 1-35 species'!$BJ22</f>
        <v>0</v>
      </c>
      <c r="M20" s="21">
        <f>'CVA 1-35 species'!$BO22</f>
        <v>0</v>
      </c>
      <c r="N20" s="21">
        <f>'CVA 1-35 species'!$BT22</f>
        <v>0</v>
      </c>
      <c r="O20" s="21">
        <f>'CVA 1-35 species'!$BY22</f>
        <v>0</v>
      </c>
      <c r="P20" s="21">
        <f>'CVA 1-35 species'!$CD22</f>
        <v>0</v>
      </c>
      <c r="Q20" s="21">
        <f>'CVA 1-35 species'!$CI22</f>
        <v>0</v>
      </c>
      <c r="R20" s="21">
        <f>'CVA 1-35 species'!$CN22</f>
        <v>0</v>
      </c>
      <c r="S20" s="21">
        <f>'CVA 1-35 species'!$CS22</f>
        <v>0</v>
      </c>
      <c r="T20" s="21">
        <f>'CVA 1-35 species'!$CX22</f>
        <v>0</v>
      </c>
      <c r="U20" s="21">
        <f>'CVA 1-35 species'!$DC22</f>
        <v>0</v>
      </c>
      <c r="V20" s="21">
        <f>'CVA 1-35 species'!$DH22</f>
        <v>0</v>
      </c>
      <c r="W20" s="21">
        <f>'CVA 1-35 species'!$DM22</f>
        <v>0</v>
      </c>
      <c r="X20" s="21">
        <f>'CVA 1-35 species'!$DR22</f>
        <v>0</v>
      </c>
      <c r="Y20" s="21">
        <f>'CVA 1-35 species'!$DW22</f>
        <v>0</v>
      </c>
      <c r="Z20" s="21">
        <f>'CVA 1-35 species'!$EB22</f>
        <v>0</v>
      </c>
      <c r="AA20" s="21">
        <f>'CVA 1-35 species'!$EG22</f>
        <v>0</v>
      </c>
      <c r="AB20" s="21">
        <f>'CVA 1-35 species'!$EL22</f>
        <v>0</v>
      </c>
      <c r="AC20" s="21">
        <f>'CVA 1-35 species'!$EQ22</f>
        <v>0</v>
      </c>
      <c r="AD20" s="21">
        <f>'CVA 1-35 species'!$EV22</f>
        <v>0</v>
      </c>
      <c r="AE20" s="21">
        <f>'CVA 1-35 species'!$FA22</f>
        <v>0</v>
      </c>
      <c r="AF20" s="21">
        <f>'CVA 1-35 species'!$FF22</f>
        <v>0</v>
      </c>
      <c r="AG20" s="21">
        <f>'CVA 1-35 species'!$FK22</f>
        <v>0</v>
      </c>
      <c r="AH20" s="21">
        <f>'CVA 1-35 species'!$FP22</f>
        <v>0</v>
      </c>
      <c r="AI20" s="21">
        <f>'CVA 1-35 species'!$FU22</f>
        <v>0</v>
      </c>
      <c r="AJ20" s="21">
        <f>'CVA 1-35 species'!$FZ22</f>
        <v>0</v>
      </c>
      <c r="AK20" s="81">
        <f>'CVA 36-50 species'!$L22</f>
        <v>0</v>
      </c>
      <c r="AL20" s="21">
        <f>'CVA 36-50 species'!$Q22</f>
        <v>0</v>
      </c>
      <c r="AM20" s="21">
        <f>'CVA 36-50 species'!$V22</f>
        <v>0</v>
      </c>
      <c r="AN20" s="21">
        <f>'CVA 36-50 species'!$AA22</f>
        <v>0</v>
      </c>
      <c r="AO20" s="88">
        <f>'CVA 36-50 species'!$AF22</f>
        <v>0</v>
      </c>
      <c r="AP20" s="21">
        <f>'CVA 36-50 species'!$AK22</f>
        <v>0</v>
      </c>
      <c r="AQ20" s="21">
        <f>'CVA 36-50 species'!$AP22</f>
        <v>0</v>
      </c>
      <c r="AR20" s="21">
        <f>'CVA 36-50 species'!$AU22</f>
        <v>0</v>
      </c>
      <c r="AS20" s="21">
        <f>'CVA 36-50 species'!$AZ22</f>
        <v>0</v>
      </c>
      <c r="AT20" s="21">
        <f>'CVA 36-50 species'!$BE22</f>
        <v>0</v>
      </c>
      <c r="AU20" s="21">
        <f>'CVA 36-50 species'!$BJ22</f>
        <v>0</v>
      </c>
      <c r="AV20" s="21">
        <f>'CVA 36-50 species'!$BO22</f>
        <v>0</v>
      </c>
      <c r="AW20" s="21">
        <f>'CVA 36-50 species'!$BT22</f>
        <v>0</v>
      </c>
      <c r="AX20" s="21">
        <f>'CVA 36-50 species'!$BY22</f>
        <v>0</v>
      </c>
      <c r="AY20" s="21">
        <f>'CVA 36-50 species'!$CD22</f>
        <v>0</v>
      </c>
    </row>
    <row r="21" spans="1:51">
      <c r="A21" s="148" t="s">
        <v>195</v>
      </c>
      <c r="B21" s="81">
        <f>'CVA 1-35 species'!$L23</f>
        <v>0</v>
      </c>
      <c r="C21" s="21">
        <f>'CVA 1-35 species'!$Q23</f>
        <v>0</v>
      </c>
      <c r="D21" s="21">
        <f>'CVA 1-35 species'!$V23</f>
        <v>0</v>
      </c>
      <c r="E21" s="21">
        <f>'CVA 1-35 species'!$AA23</f>
        <v>0</v>
      </c>
      <c r="F21" s="88">
        <f>'CVA 1-35 species'!$AF23</f>
        <v>0</v>
      </c>
      <c r="G21" s="21">
        <f>'CVA 1-35 species'!$AK23</f>
        <v>0</v>
      </c>
      <c r="H21" s="21">
        <f>'CVA 1-35 species'!$AP23</f>
        <v>0</v>
      </c>
      <c r="I21" s="21">
        <f>'CVA 1-35 species'!$AU23</f>
        <v>0</v>
      </c>
      <c r="J21" s="21">
        <f>'CVA 1-35 species'!$AZ23</f>
        <v>0</v>
      </c>
      <c r="K21" s="21">
        <f>'CVA 1-35 species'!$BE23</f>
        <v>0</v>
      </c>
      <c r="L21" s="21">
        <f>'CVA 1-35 species'!$BJ23</f>
        <v>0</v>
      </c>
      <c r="M21" s="21">
        <f>'CVA 1-35 species'!$BO23</f>
        <v>0</v>
      </c>
      <c r="N21" s="21">
        <f>'CVA 1-35 species'!$BT23</f>
        <v>0</v>
      </c>
      <c r="O21" s="21">
        <f>'CVA 1-35 species'!$BY23</f>
        <v>0</v>
      </c>
      <c r="P21" s="21">
        <f>'CVA 1-35 species'!$CD23</f>
        <v>0</v>
      </c>
      <c r="Q21" s="21">
        <f>'CVA 1-35 species'!$CI23</f>
        <v>0</v>
      </c>
      <c r="R21" s="21">
        <f>'CVA 1-35 species'!$CN23</f>
        <v>0</v>
      </c>
      <c r="S21" s="21">
        <f>'CVA 1-35 species'!$CS23</f>
        <v>0</v>
      </c>
      <c r="T21" s="21">
        <f>'CVA 1-35 species'!$CX23</f>
        <v>0</v>
      </c>
      <c r="U21" s="21">
        <f>'CVA 1-35 species'!$DC23</f>
        <v>0</v>
      </c>
      <c r="V21" s="21">
        <f>'CVA 1-35 species'!$DH23</f>
        <v>0</v>
      </c>
      <c r="W21" s="21">
        <f>'CVA 1-35 species'!$DM23</f>
        <v>0</v>
      </c>
      <c r="X21" s="21">
        <f>'CVA 1-35 species'!$DR23</f>
        <v>0</v>
      </c>
      <c r="Y21" s="21">
        <f>'CVA 1-35 species'!$DW23</f>
        <v>0</v>
      </c>
      <c r="Z21" s="21">
        <f>'CVA 1-35 species'!$EB23</f>
        <v>0</v>
      </c>
      <c r="AA21" s="21">
        <f>'CVA 1-35 species'!$EG23</f>
        <v>0</v>
      </c>
      <c r="AB21" s="21">
        <f>'CVA 1-35 species'!$EL23</f>
        <v>0</v>
      </c>
      <c r="AC21" s="21">
        <f>'CVA 1-35 species'!$EQ23</f>
        <v>0</v>
      </c>
      <c r="AD21" s="21">
        <f>'CVA 1-35 species'!$EV23</f>
        <v>0</v>
      </c>
      <c r="AE21" s="21">
        <f>'CVA 1-35 species'!$FA23</f>
        <v>0</v>
      </c>
      <c r="AF21" s="21">
        <f>'CVA 1-35 species'!$FF23</f>
        <v>0</v>
      </c>
      <c r="AG21" s="21">
        <f>'CVA 1-35 species'!$FK23</f>
        <v>0</v>
      </c>
      <c r="AH21" s="21">
        <f>'CVA 1-35 species'!$FP23</f>
        <v>0</v>
      </c>
      <c r="AI21" s="21">
        <f>'CVA 1-35 species'!$FU23</f>
        <v>0</v>
      </c>
      <c r="AJ21" s="21">
        <f>'CVA 1-35 species'!$FZ23</f>
        <v>0</v>
      </c>
      <c r="AK21" s="81">
        <f>'CVA 36-50 species'!$L23</f>
        <v>0</v>
      </c>
      <c r="AL21" s="21">
        <f>'CVA 36-50 species'!$Q23</f>
        <v>0</v>
      </c>
      <c r="AM21" s="21">
        <f>'CVA 36-50 species'!$V23</f>
        <v>0</v>
      </c>
      <c r="AN21" s="21">
        <f>'CVA 36-50 species'!$AA23</f>
        <v>0</v>
      </c>
      <c r="AO21" s="88">
        <f>'CVA 36-50 species'!$AF23</f>
        <v>0</v>
      </c>
      <c r="AP21" s="21">
        <f>'CVA 36-50 species'!$AK23</f>
        <v>0</v>
      </c>
      <c r="AQ21" s="21">
        <f>'CVA 36-50 species'!$AP23</f>
        <v>0</v>
      </c>
      <c r="AR21" s="21">
        <f>'CVA 36-50 species'!$AU23</f>
        <v>0</v>
      </c>
      <c r="AS21" s="21">
        <f>'CVA 36-50 species'!$AZ23</f>
        <v>0</v>
      </c>
      <c r="AT21" s="21">
        <f>'CVA 36-50 species'!$BE23</f>
        <v>0</v>
      </c>
      <c r="AU21" s="21">
        <f>'CVA 36-50 species'!$BJ23</f>
        <v>0</v>
      </c>
      <c r="AV21" s="21">
        <f>'CVA 36-50 species'!$BO23</f>
        <v>0</v>
      </c>
      <c r="AW21" s="21">
        <f>'CVA 36-50 species'!$BT23</f>
        <v>0</v>
      </c>
      <c r="AX21" s="21">
        <f>'CVA 36-50 species'!$BY23</f>
        <v>0</v>
      </c>
      <c r="AY21" s="21">
        <f>'CVA 36-50 species'!$CD23</f>
        <v>0</v>
      </c>
    </row>
    <row r="22" spans="1:51">
      <c r="A22" s="148" t="s">
        <v>109</v>
      </c>
      <c r="B22" s="81">
        <f>'CVA 1-35 species'!$L24</f>
        <v>0</v>
      </c>
      <c r="C22" s="21">
        <f>'CVA 1-35 species'!$Q24</f>
        <v>0</v>
      </c>
      <c r="D22" s="21">
        <f>'CVA 1-35 species'!$V24</f>
        <v>0</v>
      </c>
      <c r="E22" s="21">
        <f>'CVA 1-35 species'!$AA24</f>
        <v>0</v>
      </c>
      <c r="F22" s="88">
        <f>'CVA 1-35 species'!$AF24</f>
        <v>0</v>
      </c>
      <c r="G22" s="21">
        <f>'CVA 1-35 species'!$AK24</f>
        <v>0</v>
      </c>
      <c r="H22" s="21">
        <f>'CVA 1-35 species'!$AP24</f>
        <v>0</v>
      </c>
      <c r="I22" s="21">
        <f>'CVA 1-35 species'!$AU24</f>
        <v>0</v>
      </c>
      <c r="J22" s="21">
        <f>'CVA 1-35 species'!$AZ24</f>
        <v>0</v>
      </c>
      <c r="K22" s="21">
        <f>'CVA 1-35 species'!$BE24</f>
        <v>0</v>
      </c>
      <c r="L22" s="21">
        <f>'CVA 1-35 species'!$BJ24</f>
        <v>0</v>
      </c>
      <c r="M22" s="21">
        <f>'CVA 1-35 species'!$BO24</f>
        <v>0</v>
      </c>
      <c r="N22" s="21">
        <f>'CVA 1-35 species'!$BT24</f>
        <v>0</v>
      </c>
      <c r="O22" s="21">
        <f>'CVA 1-35 species'!$BY24</f>
        <v>0</v>
      </c>
      <c r="P22" s="21">
        <f>'CVA 1-35 species'!$CD24</f>
        <v>0</v>
      </c>
      <c r="Q22" s="21">
        <f>'CVA 1-35 species'!$CI24</f>
        <v>0</v>
      </c>
      <c r="R22" s="21">
        <f>'CVA 1-35 species'!$CN24</f>
        <v>0</v>
      </c>
      <c r="S22" s="21">
        <f>'CVA 1-35 species'!$CS24</f>
        <v>0</v>
      </c>
      <c r="T22" s="21">
        <f>'CVA 1-35 species'!$CX24</f>
        <v>0</v>
      </c>
      <c r="U22" s="21">
        <f>'CVA 1-35 species'!$DC24</f>
        <v>0</v>
      </c>
      <c r="V22" s="21">
        <f>'CVA 1-35 species'!$DH24</f>
        <v>0</v>
      </c>
      <c r="W22" s="21">
        <f>'CVA 1-35 species'!$DM24</f>
        <v>0</v>
      </c>
      <c r="X22" s="21">
        <f>'CVA 1-35 species'!$DR24</f>
        <v>0</v>
      </c>
      <c r="Y22" s="21">
        <f>'CVA 1-35 species'!$DW24</f>
        <v>0</v>
      </c>
      <c r="Z22" s="21">
        <f>'CVA 1-35 species'!$EB24</f>
        <v>0</v>
      </c>
      <c r="AA22" s="21">
        <f>'CVA 1-35 species'!$EG24</f>
        <v>0</v>
      </c>
      <c r="AB22" s="21">
        <f>'CVA 1-35 species'!$EL24</f>
        <v>0</v>
      </c>
      <c r="AC22" s="21">
        <f>'CVA 1-35 species'!$EQ24</f>
        <v>0</v>
      </c>
      <c r="AD22" s="21">
        <f>'CVA 1-35 species'!$EV24</f>
        <v>0</v>
      </c>
      <c r="AE22" s="21">
        <f>'CVA 1-35 species'!$FA24</f>
        <v>0</v>
      </c>
      <c r="AF22" s="21">
        <f>'CVA 1-35 species'!$FF24</f>
        <v>0</v>
      </c>
      <c r="AG22" s="21">
        <f>'CVA 1-35 species'!$FK24</f>
        <v>0</v>
      </c>
      <c r="AH22" s="21">
        <f>'CVA 1-35 species'!$FP24</f>
        <v>0</v>
      </c>
      <c r="AI22" s="21">
        <f>'CVA 1-35 species'!$FU24</f>
        <v>0</v>
      </c>
      <c r="AJ22" s="21">
        <f>'CVA 1-35 species'!$FZ24</f>
        <v>0</v>
      </c>
      <c r="AK22" s="81">
        <f>'CVA 36-50 species'!$L24</f>
        <v>0</v>
      </c>
      <c r="AL22" s="21">
        <f>'CVA 36-50 species'!$Q24</f>
        <v>0</v>
      </c>
      <c r="AM22" s="21">
        <f>'CVA 36-50 species'!$V24</f>
        <v>0</v>
      </c>
      <c r="AN22" s="21">
        <f>'CVA 36-50 species'!$AA24</f>
        <v>0</v>
      </c>
      <c r="AO22" s="88">
        <f>'CVA 36-50 species'!$AF24</f>
        <v>0</v>
      </c>
      <c r="AP22" s="21">
        <f>'CVA 36-50 species'!$AK24</f>
        <v>0</v>
      </c>
      <c r="AQ22" s="21">
        <f>'CVA 36-50 species'!$AP24</f>
        <v>0</v>
      </c>
      <c r="AR22" s="21">
        <f>'CVA 36-50 species'!$AU24</f>
        <v>0</v>
      </c>
      <c r="AS22" s="21">
        <f>'CVA 36-50 species'!$AZ24</f>
        <v>0</v>
      </c>
      <c r="AT22" s="21">
        <f>'CVA 36-50 species'!$BE24</f>
        <v>0</v>
      </c>
      <c r="AU22" s="21">
        <f>'CVA 36-50 species'!$BJ24</f>
        <v>0</v>
      </c>
      <c r="AV22" s="21">
        <f>'CVA 36-50 species'!$BO24</f>
        <v>0</v>
      </c>
      <c r="AW22" s="21">
        <f>'CVA 36-50 species'!$BT24</f>
        <v>0</v>
      </c>
      <c r="AX22" s="21">
        <f>'CVA 36-50 species'!$BY24</f>
        <v>0</v>
      </c>
      <c r="AY22" s="21">
        <f>'CVA 36-50 species'!$CD24</f>
        <v>0</v>
      </c>
    </row>
    <row r="23" spans="1:51">
      <c r="A23" s="149" t="s">
        <v>198</v>
      </c>
      <c r="B23" s="81">
        <f>'CVA 1-35 species'!$L25</f>
        <v>0</v>
      </c>
      <c r="C23" s="21">
        <f>'CVA 1-35 species'!$Q25</f>
        <v>0</v>
      </c>
      <c r="D23" s="21">
        <f>'CVA 1-35 species'!$V25</f>
        <v>0</v>
      </c>
      <c r="E23" s="21">
        <f>'CVA 1-35 species'!$AA25</f>
        <v>0</v>
      </c>
      <c r="F23" s="88">
        <f>'CVA 1-35 species'!$AF25</f>
        <v>0</v>
      </c>
      <c r="G23" s="21">
        <f>'CVA 1-35 species'!$AK25</f>
        <v>0</v>
      </c>
      <c r="H23" s="21">
        <f>'CVA 1-35 species'!$AP25</f>
        <v>0</v>
      </c>
      <c r="I23" s="21">
        <f>'CVA 1-35 species'!$AU25</f>
        <v>0</v>
      </c>
      <c r="J23" s="21">
        <f>'CVA 1-35 species'!$AZ25</f>
        <v>0</v>
      </c>
      <c r="K23" s="21">
        <f>'CVA 1-35 species'!$BE25</f>
        <v>0</v>
      </c>
      <c r="L23" s="21">
        <f>'CVA 1-35 species'!$BJ25</f>
        <v>0</v>
      </c>
      <c r="M23" s="21">
        <f>'CVA 1-35 species'!$BO25</f>
        <v>0</v>
      </c>
      <c r="N23" s="21">
        <f>'CVA 1-35 species'!$BT25</f>
        <v>0</v>
      </c>
      <c r="O23" s="21">
        <f>'CVA 1-35 species'!$BY25</f>
        <v>0</v>
      </c>
      <c r="P23" s="21">
        <f>'CVA 1-35 species'!$CD25</f>
        <v>0</v>
      </c>
      <c r="Q23" s="21">
        <f>'CVA 1-35 species'!$CI25</f>
        <v>0</v>
      </c>
      <c r="R23" s="21">
        <f>'CVA 1-35 species'!$CN25</f>
        <v>0</v>
      </c>
      <c r="S23" s="21">
        <f>'CVA 1-35 species'!$CS25</f>
        <v>0</v>
      </c>
      <c r="T23" s="21">
        <f>'CVA 1-35 species'!$CX25</f>
        <v>0</v>
      </c>
      <c r="U23" s="21">
        <f>'CVA 1-35 species'!$DC25</f>
        <v>0</v>
      </c>
      <c r="V23" s="21">
        <f>'CVA 1-35 species'!$DH25</f>
        <v>0</v>
      </c>
      <c r="W23" s="21">
        <f>'CVA 1-35 species'!$DM25</f>
        <v>0</v>
      </c>
      <c r="X23" s="21">
        <f>'CVA 1-35 species'!$DR25</f>
        <v>0</v>
      </c>
      <c r="Y23" s="21">
        <f>'CVA 1-35 species'!$DW25</f>
        <v>0</v>
      </c>
      <c r="Z23" s="21">
        <f>'CVA 1-35 species'!$EB25</f>
        <v>0</v>
      </c>
      <c r="AA23" s="21">
        <f>'CVA 1-35 species'!$EG25</f>
        <v>0</v>
      </c>
      <c r="AB23" s="21">
        <f>'CVA 1-35 species'!$EL25</f>
        <v>0</v>
      </c>
      <c r="AC23" s="21">
        <f>'CVA 1-35 species'!$EQ25</f>
        <v>0</v>
      </c>
      <c r="AD23" s="21">
        <f>'CVA 1-35 species'!$EV25</f>
        <v>0</v>
      </c>
      <c r="AE23" s="21">
        <f>'CVA 1-35 species'!$FA25</f>
        <v>0</v>
      </c>
      <c r="AF23" s="21">
        <f>'CVA 1-35 species'!$FF25</f>
        <v>0</v>
      </c>
      <c r="AG23" s="21">
        <f>'CVA 1-35 species'!$FK25</f>
        <v>0</v>
      </c>
      <c r="AH23" s="21">
        <f>'CVA 1-35 species'!$FP25</f>
        <v>0</v>
      </c>
      <c r="AI23" s="21">
        <f>'CVA 1-35 species'!$FU25</f>
        <v>0</v>
      </c>
      <c r="AJ23" s="21">
        <f>'CVA 1-35 species'!$FZ25</f>
        <v>0</v>
      </c>
      <c r="AK23" s="81">
        <f>'CVA 36-50 species'!$L25</f>
        <v>0</v>
      </c>
      <c r="AL23" s="21">
        <f>'CVA 36-50 species'!$Q25</f>
        <v>0</v>
      </c>
      <c r="AM23" s="21">
        <f>'CVA 36-50 species'!$V25</f>
        <v>0</v>
      </c>
      <c r="AN23" s="21">
        <f>'CVA 36-50 species'!$AA25</f>
        <v>0</v>
      </c>
      <c r="AO23" s="88">
        <f>'CVA 36-50 species'!$AF25</f>
        <v>0</v>
      </c>
      <c r="AP23" s="21">
        <f>'CVA 36-50 species'!$AK25</f>
        <v>0</v>
      </c>
      <c r="AQ23" s="21">
        <f>'CVA 36-50 species'!$AP25</f>
        <v>0</v>
      </c>
      <c r="AR23" s="21">
        <f>'CVA 36-50 species'!$AU25</f>
        <v>0</v>
      </c>
      <c r="AS23" s="21">
        <f>'CVA 36-50 species'!$AZ25</f>
        <v>0</v>
      </c>
      <c r="AT23" s="21">
        <f>'CVA 36-50 species'!$BE25</f>
        <v>0</v>
      </c>
      <c r="AU23" s="21">
        <f>'CVA 36-50 species'!$BJ25</f>
        <v>0</v>
      </c>
      <c r="AV23" s="21">
        <f>'CVA 36-50 species'!$BO25</f>
        <v>0</v>
      </c>
      <c r="AW23" s="21">
        <f>'CVA 36-50 species'!$BT25</f>
        <v>0</v>
      </c>
      <c r="AX23" s="21">
        <f>'CVA 36-50 species'!$BY25</f>
        <v>0</v>
      </c>
      <c r="AY23" s="21">
        <f>'CVA 36-50 species'!$CD25</f>
        <v>0</v>
      </c>
    </row>
    <row r="24" spans="1:51">
      <c r="A24" s="149" t="s">
        <v>199</v>
      </c>
      <c r="B24" s="81">
        <f>'CVA 1-35 species'!$L26</f>
        <v>0</v>
      </c>
      <c r="C24" s="21">
        <f>'CVA 1-35 species'!$Q26</f>
        <v>0</v>
      </c>
      <c r="D24" s="21">
        <f>'CVA 1-35 species'!$V26</f>
        <v>0</v>
      </c>
      <c r="E24" s="21">
        <f>'CVA 1-35 species'!$AA26</f>
        <v>0</v>
      </c>
      <c r="F24" s="88">
        <f>'CVA 1-35 species'!$AF26</f>
        <v>0</v>
      </c>
      <c r="G24" s="21">
        <f>'CVA 1-35 species'!$AK26</f>
        <v>0</v>
      </c>
      <c r="H24" s="21">
        <f>'CVA 1-35 species'!$AP26</f>
        <v>0</v>
      </c>
      <c r="I24" s="21">
        <f>'CVA 1-35 species'!$AU26</f>
        <v>0</v>
      </c>
      <c r="J24" s="21">
        <f>'CVA 1-35 species'!$AZ26</f>
        <v>0</v>
      </c>
      <c r="K24" s="21">
        <f>'CVA 1-35 species'!$BE26</f>
        <v>0</v>
      </c>
      <c r="L24" s="21">
        <f>'CVA 1-35 species'!$BJ26</f>
        <v>0</v>
      </c>
      <c r="M24" s="21">
        <f>'CVA 1-35 species'!$BO26</f>
        <v>0</v>
      </c>
      <c r="N24" s="21">
        <f>'CVA 1-35 species'!$BT26</f>
        <v>0</v>
      </c>
      <c r="O24" s="21">
        <f>'CVA 1-35 species'!$BY26</f>
        <v>0</v>
      </c>
      <c r="P24" s="21">
        <f>'CVA 1-35 species'!$CD26</f>
        <v>0</v>
      </c>
      <c r="Q24" s="21">
        <f>'CVA 1-35 species'!$CI26</f>
        <v>0</v>
      </c>
      <c r="R24" s="21">
        <f>'CVA 1-35 species'!$CN26</f>
        <v>0</v>
      </c>
      <c r="S24" s="21">
        <f>'CVA 1-35 species'!$CS26</f>
        <v>0</v>
      </c>
      <c r="T24" s="21">
        <f>'CVA 1-35 species'!$CX26</f>
        <v>0</v>
      </c>
      <c r="U24" s="21">
        <f>'CVA 1-35 species'!$DC26</f>
        <v>0</v>
      </c>
      <c r="V24" s="21">
        <f>'CVA 1-35 species'!$DH26</f>
        <v>0</v>
      </c>
      <c r="W24" s="21">
        <f>'CVA 1-35 species'!$DM26</f>
        <v>0</v>
      </c>
      <c r="X24" s="21">
        <f>'CVA 1-35 species'!$DR26</f>
        <v>0</v>
      </c>
      <c r="Y24" s="21">
        <f>'CVA 1-35 species'!$DW26</f>
        <v>0</v>
      </c>
      <c r="Z24" s="21">
        <f>'CVA 1-35 species'!$EB26</f>
        <v>0</v>
      </c>
      <c r="AA24" s="21">
        <f>'CVA 1-35 species'!$EG26</f>
        <v>0</v>
      </c>
      <c r="AB24" s="21">
        <f>'CVA 1-35 species'!$EL26</f>
        <v>0</v>
      </c>
      <c r="AC24" s="21">
        <f>'CVA 1-35 species'!$EQ26</f>
        <v>0</v>
      </c>
      <c r="AD24" s="21">
        <f>'CVA 1-35 species'!$EV26</f>
        <v>0</v>
      </c>
      <c r="AE24" s="21">
        <f>'CVA 1-35 species'!$FA26</f>
        <v>0</v>
      </c>
      <c r="AF24" s="21">
        <f>'CVA 1-35 species'!$FF26</f>
        <v>0</v>
      </c>
      <c r="AG24" s="21">
        <f>'CVA 1-35 species'!$FK26</f>
        <v>0</v>
      </c>
      <c r="AH24" s="21">
        <f>'CVA 1-35 species'!$FP26</f>
        <v>0</v>
      </c>
      <c r="AI24" s="21">
        <f>'CVA 1-35 species'!$FU26</f>
        <v>0</v>
      </c>
      <c r="AJ24" s="21">
        <f>'CVA 1-35 species'!$FZ26</f>
        <v>0</v>
      </c>
      <c r="AK24" s="81">
        <f>'CVA 36-50 species'!$L26</f>
        <v>0</v>
      </c>
      <c r="AL24" s="21">
        <f>'CVA 36-50 species'!$Q26</f>
        <v>0</v>
      </c>
      <c r="AM24" s="21">
        <f>'CVA 36-50 species'!$V26</f>
        <v>0</v>
      </c>
      <c r="AN24" s="21">
        <f>'CVA 36-50 species'!$AA26</f>
        <v>0</v>
      </c>
      <c r="AO24" s="88">
        <f>'CVA 36-50 species'!$AF26</f>
        <v>0</v>
      </c>
      <c r="AP24" s="21">
        <f>'CVA 36-50 species'!$AK26</f>
        <v>0</v>
      </c>
      <c r="AQ24" s="21">
        <f>'CVA 36-50 species'!$AP26</f>
        <v>0</v>
      </c>
      <c r="AR24" s="21">
        <f>'CVA 36-50 species'!$AU26</f>
        <v>0</v>
      </c>
      <c r="AS24" s="21">
        <f>'CVA 36-50 species'!$AZ26</f>
        <v>0</v>
      </c>
      <c r="AT24" s="21">
        <f>'CVA 36-50 species'!$BE26</f>
        <v>0</v>
      </c>
      <c r="AU24" s="21">
        <f>'CVA 36-50 species'!$BJ26</f>
        <v>0</v>
      </c>
      <c r="AV24" s="21">
        <f>'CVA 36-50 species'!$BO26</f>
        <v>0</v>
      </c>
      <c r="AW24" s="21">
        <f>'CVA 36-50 species'!$BT26</f>
        <v>0</v>
      </c>
      <c r="AX24" s="21">
        <f>'CVA 36-50 species'!$BY26</f>
        <v>0</v>
      </c>
      <c r="AY24" s="21">
        <f>'CVA 36-50 species'!$CD26</f>
        <v>0</v>
      </c>
    </row>
    <row r="25" spans="1:51">
      <c r="A25" s="149" t="s">
        <v>116</v>
      </c>
      <c r="B25" s="81">
        <f>'CVA 1-35 species'!$L27</f>
        <v>0</v>
      </c>
      <c r="C25" s="21">
        <f>'CVA 1-35 species'!$Q27</f>
        <v>0</v>
      </c>
      <c r="D25" s="21">
        <f>'CVA 1-35 species'!$V27</f>
        <v>0</v>
      </c>
      <c r="E25" s="21">
        <f>'CVA 1-35 species'!$AA27</f>
        <v>0</v>
      </c>
      <c r="F25" s="88">
        <f>'CVA 1-35 species'!$AF27</f>
        <v>0</v>
      </c>
      <c r="G25" s="21">
        <f>'CVA 1-35 species'!$AK27</f>
        <v>0</v>
      </c>
      <c r="H25" s="21">
        <f>'CVA 1-35 species'!$AP27</f>
        <v>0</v>
      </c>
      <c r="I25" s="21">
        <f>'CVA 1-35 species'!$AU27</f>
        <v>0</v>
      </c>
      <c r="J25" s="21">
        <f>'CVA 1-35 species'!$AZ27</f>
        <v>0</v>
      </c>
      <c r="K25" s="21">
        <f>'CVA 1-35 species'!$BE27</f>
        <v>0</v>
      </c>
      <c r="L25" s="21">
        <f>'CVA 1-35 species'!$BJ27</f>
        <v>0</v>
      </c>
      <c r="M25" s="21">
        <f>'CVA 1-35 species'!$BO27</f>
        <v>0</v>
      </c>
      <c r="N25" s="21">
        <f>'CVA 1-35 species'!$BT27</f>
        <v>0</v>
      </c>
      <c r="O25" s="21">
        <f>'CVA 1-35 species'!$BY27</f>
        <v>0</v>
      </c>
      <c r="P25" s="21">
        <f>'CVA 1-35 species'!$CD27</f>
        <v>0</v>
      </c>
      <c r="Q25" s="21">
        <f>'CVA 1-35 species'!$CI27</f>
        <v>0</v>
      </c>
      <c r="R25" s="21">
        <f>'CVA 1-35 species'!$CN27</f>
        <v>0</v>
      </c>
      <c r="S25" s="21">
        <f>'CVA 1-35 species'!$CS27</f>
        <v>0</v>
      </c>
      <c r="T25" s="21">
        <f>'CVA 1-35 species'!$CX27</f>
        <v>0</v>
      </c>
      <c r="U25" s="21">
        <f>'CVA 1-35 species'!$DC27</f>
        <v>0</v>
      </c>
      <c r="V25" s="21">
        <f>'CVA 1-35 species'!$DH27</f>
        <v>0</v>
      </c>
      <c r="W25" s="21">
        <f>'CVA 1-35 species'!$DM27</f>
        <v>0</v>
      </c>
      <c r="X25" s="21">
        <f>'CVA 1-35 species'!$DR27</f>
        <v>0</v>
      </c>
      <c r="Y25" s="21">
        <f>'CVA 1-35 species'!$DW27</f>
        <v>0</v>
      </c>
      <c r="Z25" s="21">
        <f>'CVA 1-35 species'!$EB27</f>
        <v>0</v>
      </c>
      <c r="AA25" s="21">
        <f>'CVA 1-35 species'!$EG27</f>
        <v>0</v>
      </c>
      <c r="AB25" s="21">
        <f>'CVA 1-35 species'!$EL27</f>
        <v>0</v>
      </c>
      <c r="AC25" s="21">
        <f>'CVA 1-35 species'!$EQ27</f>
        <v>0</v>
      </c>
      <c r="AD25" s="21">
        <f>'CVA 1-35 species'!$EV27</f>
        <v>0</v>
      </c>
      <c r="AE25" s="21">
        <f>'CVA 1-35 species'!$FA27</f>
        <v>0</v>
      </c>
      <c r="AF25" s="21">
        <f>'CVA 1-35 species'!$FF27</f>
        <v>0</v>
      </c>
      <c r="AG25" s="21">
        <f>'CVA 1-35 species'!$FK27</f>
        <v>0</v>
      </c>
      <c r="AH25" s="21">
        <f>'CVA 1-35 species'!$FP27</f>
        <v>0</v>
      </c>
      <c r="AI25" s="21">
        <f>'CVA 1-35 species'!$FU27</f>
        <v>0</v>
      </c>
      <c r="AJ25" s="21">
        <f>'CVA 1-35 species'!$FZ27</f>
        <v>0</v>
      </c>
      <c r="AK25" s="81">
        <f>'CVA 36-50 species'!$L27</f>
        <v>0</v>
      </c>
      <c r="AL25" s="21">
        <f>'CVA 36-50 species'!$Q27</f>
        <v>0</v>
      </c>
      <c r="AM25" s="21">
        <f>'CVA 36-50 species'!$V27</f>
        <v>0</v>
      </c>
      <c r="AN25" s="21">
        <f>'CVA 36-50 species'!$AA27</f>
        <v>0</v>
      </c>
      <c r="AO25" s="88">
        <f>'CVA 36-50 species'!$AF27</f>
        <v>0</v>
      </c>
      <c r="AP25" s="21">
        <f>'CVA 36-50 species'!$AK27</f>
        <v>0</v>
      </c>
      <c r="AQ25" s="21">
        <f>'CVA 36-50 species'!$AP27</f>
        <v>0</v>
      </c>
      <c r="AR25" s="21">
        <f>'CVA 36-50 species'!$AU27</f>
        <v>0</v>
      </c>
      <c r="AS25" s="21">
        <f>'CVA 36-50 species'!$AZ27</f>
        <v>0</v>
      </c>
      <c r="AT25" s="21">
        <f>'CVA 36-50 species'!$BE27</f>
        <v>0</v>
      </c>
      <c r="AU25" s="21">
        <f>'CVA 36-50 species'!$BJ27</f>
        <v>0</v>
      </c>
      <c r="AV25" s="21">
        <f>'CVA 36-50 species'!$BO27</f>
        <v>0</v>
      </c>
      <c r="AW25" s="21">
        <f>'CVA 36-50 species'!$BT27</f>
        <v>0</v>
      </c>
      <c r="AX25" s="21">
        <f>'CVA 36-50 species'!$BY27</f>
        <v>0</v>
      </c>
      <c r="AY25" s="21">
        <f>'CVA 36-50 species'!$CD27</f>
        <v>0</v>
      </c>
    </row>
    <row r="26" spans="1:51">
      <c r="A26" s="157" t="s">
        <v>407</v>
      </c>
      <c r="B26" s="81">
        <f>'CVA 1-35 species'!$L28</f>
        <v>0</v>
      </c>
      <c r="C26" s="21">
        <f>'CVA 1-35 species'!$Q28</f>
        <v>0</v>
      </c>
      <c r="D26" s="21">
        <f>'CVA 1-35 species'!$V28</f>
        <v>0</v>
      </c>
      <c r="E26" s="21">
        <f>'CVA 1-35 species'!$AA28</f>
        <v>0</v>
      </c>
      <c r="F26" s="88">
        <f>'CVA 1-35 species'!$AF28</f>
        <v>0</v>
      </c>
      <c r="G26" s="21">
        <f>'CVA 1-35 species'!$AK28</f>
        <v>0</v>
      </c>
      <c r="H26" s="21">
        <f>'CVA 1-35 species'!$AP28</f>
        <v>0</v>
      </c>
      <c r="I26" s="21">
        <f>'CVA 1-35 species'!$AU28</f>
        <v>0</v>
      </c>
      <c r="J26" s="21">
        <f>'CVA 1-35 species'!$AZ28</f>
        <v>0</v>
      </c>
      <c r="K26" s="21">
        <f>'CVA 1-35 species'!$BE28</f>
        <v>0</v>
      </c>
      <c r="L26" s="21">
        <f>'CVA 1-35 species'!$BJ28</f>
        <v>0</v>
      </c>
      <c r="M26" s="21">
        <f>'CVA 1-35 species'!$BO28</f>
        <v>0</v>
      </c>
      <c r="N26" s="21">
        <f>'CVA 1-35 species'!$BT28</f>
        <v>0</v>
      </c>
      <c r="O26" s="21">
        <f>'CVA 1-35 species'!$BY28</f>
        <v>0</v>
      </c>
      <c r="P26" s="21">
        <f>'CVA 1-35 species'!$CD28</f>
        <v>0</v>
      </c>
      <c r="Q26" s="21">
        <f>'CVA 1-35 species'!$CI28</f>
        <v>0</v>
      </c>
      <c r="R26" s="21">
        <f>'CVA 1-35 species'!$CN28</f>
        <v>0</v>
      </c>
      <c r="S26" s="21">
        <f>'CVA 1-35 species'!$CS28</f>
        <v>0</v>
      </c>
      <c r="T26" s="21">
        <f>'CVA 1-35 species'!$CX28</f>
        <v>0</v>
      </c>
      <c r="U26" s="21">
        <f>'CVA 1-35 species'!$DC28</f>
        <v>0</v>
      </c>
      <c r="V26" s="21">
        <f>'CVA 1-35 species'!$DH28</f>
        <v>0</v>
      </c>
      <c r="W26" s="21">
        <f>'CVA 1-35 species'!$DM28</f>
        <v>0</v>
      </c>
      <c r="X26" s="21">
        <f>'CVA 1-35 species'!$DR28</f>
        <v>0</v>
      </c>
      <c r="Y26" s="21">
        <f>'CVA 1-35 species'!$DW28</f>
        <v>0</v>
      </c>
      <c r="Z26" s="21">
        <f>'CVA 1-35 species'!$EB28</f>
        <v>0</v>
      </c>
      <c r="AA26" s="21">
        <f>'CVA 1-35 species'!$EG28</f>
        <v>0</v>
      </c>
      <c r="AB26" s="21">
        <f>'CVA 1-35 species'!$EL28</f>
        <v>0</v>
      </c>
      <c r="AC26" s="21">
        <f>'CVA 1-35 species'!$EQ28</f>
        <v>0</v>
      </c>
      <c r="AD26" s="21">
        <f>'CVA 1-35 species'!$EV28</f>
        <v>0</v>
      </c>
      <c r="AE26" s="21">
        <f>'CVA 1-35 species'!$FA28</f>
        <v>0</v>
      </c>
      <c r="AF26" s="21">
        <f>'CVA 1-35 species'!$FF28</f>
        <v>0</v>
      </c>
      <c r="AG26" s="21">
        <f>'CVA 1-35 species'!$FK28</f>
        <v>0</v>
      </c>
      <c r="AH26" s="21">
        <f>'CVA 1-35 species'!$FP28</f>
        <v>0</v>
      </c>
      <c r="AI26" s="21">
        <f>'CVA 1-35 species'!$FU28</f>
        <v>0</v>
      </c>
      <c r="AJ26" s="21">
        <f>'CVA 1-35 species'!$FZ28</f>
        <v>0</v>
      </c>
      <c r="AK26" s="81">
        <f>'CVA 36-50 species'!$L28</f>
        <v>0</v>
      </c>
      <c r="AL26" s="21">
        <f>'CVA 36-50 species'!$Q28</f>
        <v>0</v>
      </c>
      <c r="AM26" s="21">
        <f>'CVA 36-50 species'!$V28</f>
        <v>0</v>
      </c>
      <c r="AN26" s="21">
        <f>'CVA 36-50 species'!$AA28</f>
        <v>0</v>
      </c>
      <c r="AO26" s="88">
        <f>'CVA 36-50 species'!$AF28</f>
        <v>0</v>
      </c>
      <c r="AP26" s="21">
        <f>'CVA 36-50 species'!$AK28</f>
        <v>0</v>
      </c>
      <c r="AQ26" s="21">
        <f>'CVA 36-50 species'!$AP28</f>
        <v>0</v>
      </c>
      <c r="AR26" s="21">
        <f>'CVA 36-50 species'!$AU28</f>
        <v>0</v>
      </c>
      <c r="AS26" s="21">
        <f>'CVA 36-50 species'!$AZ28</f>
        <v>0</v>
      </c>
      <c r="AT26" s="21">
        <f>'CVA 36-50 species'!$BE28</f>
        <v>0</v>
      </c>
      <c r="AU26" s="21">
        <f>'CVA 36-50 species'!$BJ28</f>
        <v>0</v>
      </c>
      <c r="AV26" s="21">
        <f>'CVA 36-50 species'!$BO28</f>
        <v>0</v>
      </c>
      <c r="AW26" s="21">
        <f>'CVA 36-50 species'!$BT28</f>
        <v>0</v>
      </c>
      <c r="AX26" s="21">
        <f>'CVA 36-50 species'!$BY28</f>
        <v>0</v>
      </c>
      <c r="AY26" s="21">
        <f>'CVA 36-50 species'!$CD28</f>
        <v>0</v>
      </c>
    </row>
    <row r="27" spans="1:51" ht="28.5">
      <c r="A27" s="150" t="s">
        <v>100</v>
      </c>
      <c r="B27" s="81">
        <f>'CVA 1-35 species'!$L29</f>
        <v>0</v>
      </c>
      <c r="C27" s="21">
        <f>'CVA 1-35 species'!$Q29</f>
        <v>0</v>
      </c>
      <c r="D27" s="21">
        <f>'CVA 1-35 species'!$V29</f>
        <v>0</v>
      </c>
      <c r="E27" s="21">
        <f>'CVA 1-35 species'!$AA29</f>
        <v>0</v>
      </c>
      <c r="F27" s="88">
        <f>'CVA 1-35 species'!$AF29</f>
        <v>0</v>
      </c>
      <c r="G27" s="21">
        <f>'CVA 1-35 species'!$AK29</f>
        <v>0</v>
      </c>
      <c r="H27" s="21">
        <f>'CVA 1-35 species'!$AP29</f>
        <v>0</v>
      </c>
      <c r="I27" s="21">
        <f>'CVA 1-35 species'!$AU29</f>
        <v>0</v>
      </c>
      <c r="J27" s="21">
        <f>'CVA 1-35 species'!$AZ29</f>
        <v>0</v>
      </c>
      <c r="K27" s="21">
        <f>'CVA 1-35 species'!$BE29</f>
        <v>0</v>
      </c>
      <c r="L27" s="21">
        <f>'CVA 1-35 species'!$BJ29</f>
        <v>0</v>
      </c>
      <c r="M27" s="21">
        <f>'CVA 1-35 species'!$BO29</f>
        <v>0</v>
      </c>
      <c r="N27" s="21">
        <f>'CVA 1-35 species'!$BT29</f>
        <v>0</v>
      </c>
      <c r="O27" s="21">
        <f>'CVA 1-35 species'!$BY29</f>
        <v>0</v>
      </c>
      <c r="P27" s="21">
        <f>'CVA 1-35 species'!$CD29</f>
        <v>0</v>
      </c>
      <c r="Q27" s="21">
        <f>'CVA 1-35 species'!$CI29</f>
        <v>0</v>
      </c>
      <c r="R27" s="21">
        <f>'CVA 1-35 species'!$CN29</f>
        <v>0</v>
      </c>
      <c r="S27" s="21">
        <f>'CVA 1-35 species'!$CS29</f>
        <v>0</v>
      </c>
      <c r="T27" s="21">
        <f>'CVA 1-35 species'!$CX29</f>
        <v>0</v>
      </c>
      <c r="U27" s="21">
        <f>'CVA 1-35 species'!$DC29</f>
        <v>0</v>
      </c>
      <c r="V27" s="21">
        <f>'CVA 1-35 species'!$DH29</f>
        <v>0</v>
      </c>
      <c r="W27" s="21">
        <f>'CVA 1-35 species'!$DM29</f>
        <v>0</v>
      </c>
      <c r="X27" s="21">
        <f>'CVA 1-35 species'!$DR29</f>
        <v>0</v>
      </c>
      <c r="Y27" s="21">
        <f>'CVA 1-35 species'!$DW29</f>
        <v>0</v>
      </c>
      <c r="Z27" s="21">
        <f>'CVA 1-35 species'!$EB29</f>
        <v>0</v>
      </c>
      <c r="AA27" s="21">
        <f>'CVA 1-35 species'!$EG29</f>
        <v>0</v>
      </c>
      <c r="AB27" s="21">
        <f>'CVA 1-35 species'!$EL29</f>
        <v>0</v>
      </c>
      <c r="AC27" s="21">
        <f>'CVA 1-35 species'!$EQ29</f>
        <v>0</v>
      </c>
      <c r="AD27" s="21">
        <f>'CVA 1-35 species'!$EV29</f>
        <v>0</v>
      </c>
      <c r="AE27" s="21">
        <f>'CVA 1-35 species'!$FA29</f>
        <v>0</v>
      </c>
      <c r="AF27" s="21">
        <f>'CVA 1-35 species'!$FF29</f>
        <v>0</v>
      </c>
      <c r="AG27" s="21">
        <f>'CVA 1-35 species'!$FK29</f>
        <v>0</v>
      </c>
      <c r="AH27" s="21">
        <f>'CVA 1-35 species'!$FP29</f>
        <v>0</v>
      </c>
      <c r="AI27" s="21">
        <f>'CVA 1-35 species'!$FU29</f>
        <v>0</v>
      </c>
      <c r="AJ27" s="21">
        <f>'CVA 1-35 species'!$FZ29</f>
        <v>0</v>
      </c>
      <c r="AK27" s="81">
        <f>'CVA 36-50 species'!$L30</f>
        <v>0</v>
      </c>
      <c r="AL27" s="21">
        <f>'CVA 36-50 species'!$Q30</f>
        <v>0</v>
      </c>
      <c r="AM27" s="21">
        <f>'CVA 36-50 species'!$V30</f>
        <v>0</v>
      </c>
      <c r="AN27" s="21">
        <f>'CVA 36-50 species'!$AA30</f>
        <v>0</v>
      </c>
      <c r="AO27" s="88">
        <f>'CVA 36-50 species'!$AF30</f>
        <v>0</v>
      </c>
      <c r="AP27" s="21">
        <f>'CVA 36-50 species'!$AK30</f>
        <v>0</v>
      </c>
      <c r="AQ27" s="21">
        <f>'CVA 36-50 species'!$AP30</f>
        <v>0</v>
      </c>
      <c r="AR27" s="21">
        <f>'CVA 36-50 species'!$AU30</f>
        <v>0</v>
      </c>
      <c r="AS27" s="21">
        <f>'CVA 36-50 species'!$AZ30</f>
        <v>0</v>
      </c>
      <c r="AT27" s="21">
        <f>'CVA 36-50 species'!$BE30</f>
        <v>0</v>
      </c>
      <c r="AU27" s="21">
        <f>'CVA 36-50 species'!$BJ30</f>
        <v>0</v>
      </c>
      <c r="AV27" s="21">
        <f>'CVA 36-50 species'!$BO30</f>
        <v>0</v>
      </c>
      <c r="AW27" s="21">
        <f>'CVA 36-50 species'!$BT30</f>
        <v>0</v>
      </c>
      <c r="AX27" s="21">
        <f>'CVA 36-50 species'!$BY30</f>
        <v>0</v>
      </c>
      <c r="AY27" s="21">
        <f>'CVA 36-50 species'!$CD30</f>
        <v>0</v>
      </c>
    </row>
    <row r="28" spans="1:51" ht="28.5">
      <c r="A28" s="150" t="s">
        <v>196</v>
      </c>
      <c r="B28" s="81">
        <f>'CVA 1-35 species'!$L30</f>
        <v>0</v>
      </c>
      <c r="C28" s="21">
        <f>'CVA 1-35 species'!$Q30</f>
        <v>0</v>
      </c>
      <c r="D28" s="21">
        <f>'CVA 1-35 species'!$V30</f>
        <v>0</v>
      </c>
      <c r="E28" s="21">
        <f>'CVA 1-35 species'!$AA30</f>
        <v>0</v>
      </c>
      <c r="F28" s="88">
        <f>'CVA 1-35 species'!$AF30</f>
        <v>0</v>
      </c>
      <c r="G28" s="21">
        <f>'CVA 1-35 species'!$AK30</f>
        <v>0</v>
      </c>
      <c r="H28" s="21">
        <f>'CVA 1-35 species'!$AP30</f>
        <v>0</v>
      </c>
      <c r="I28" s="21">
        <f>'CVA 1-35 species'!$AU30</f>
        <v>0</v>
      </c>
      <c r="J28" s="21">
        <f>'CVA 1-35 species'!$AZ30</f>
        <v>0</v>
      </c>
      <c r="K28" s="21">
        <f>'CVA 1-35 species'!$BE30</f>
        <v>0</v>
      </c>
      <c r="L28" s="21">
        <f>'CVA 1-35 species'!$BJ30</f>
        <v>0</v>
      </c>
      <c r="M28" s="21">
        <f>'CVA 1-35 species'!$BO30</f>
        <v>0</v>
      </c>
      <c r="N28" s="21">
        <f>'CVA 1-35 species'!$BT30</f>
        <v>0</v>
      </c>
      <c r="O28" s="21">
        <f>'CVA 1-35 species'!$BY30</f>
        <v>0</v>
      </c>
      <c r="P28" s="21">
        <f>'CVA 1-35 species'!$CD30</f>
        <v>0</v>
      </c>
      <c r="Q28" s="21">
        <f>'CVA 1-35 species'!$CI30</f>
        <v>0</v>
      </c>
      <c r="R28" s="21">
        <f>'CVA 1-35 species'!$CN30</f>
        <v>0</v>
      </c>
      <c r="S28" s="21">
        <f>'CVA 1-35 species'!$CS30</f>
        <v>0</v>
      </c>
      <c r="T28" s="21">
        <f>'CVA 1-35 species'!$CX30</f>
        <v>0</v>
      </c>
      <c r="U28" s="21">
        <f>'CVA 1-35 species'!$DC30</f>
        <v>0</v>
      </c>
      <c r="V28" s="21">
        <f>'CVA 1-35 species'!$DH30</f>
        <v>0</v>
      </c>
      <c r="W28" s="21">
        <f>'CVA 1-35 species'!$DM30</f>
        <v>0</v>
      </c>
      <c r="X28" s="21">
        <f>'CVA 1-35 species'!$DR30</f>
        <v>0</v>
      </c>
      <c r="Y28" s="21">
        <f>'CVA 1-35 species'!$DW30</f>
        <v>0</v>
      </c>
      <c r="Z28" s="21">
        <f>'CVA 1-35 species'!$EB30</f>
        <v>0</v>
      </c>
      <c r="AA28" s="21">
        <f>'CVA 1-35 species'!$EG30</f>
        <v>0</v>
      </c>
      <c r="AB28" s="21">
        <f>'CVA 1-35 species'!$EL30</f>
        <v>0</v>
      </c>
      <c r="AC28" s="21">
        <f>'CVA 1-35 species'!$EQ30</f>
        <v>0</v>
      </c>
      <c r="AD28" s="21">
        <f>'CVA 1-35 species'!$EV30</f>
        <v>0</v>
      </c>
      <c r="AE28" s="21">
        <f>'CVA 1-35 species'!$FA30</f>
        <v>0</v>
      </c>
      <c r="AF28" s="21">
        <f>'CVA 1-35 species'!$FF30</f>
        <v>0</v>
      </c>
      <c r="AG28" s="21">
        <f>'CVA 1-35 species'!$FK30</f>
        <v>0</v>
      </c>
      <c r="AH28" s="21">
        <f>'CVA 1-35 species'!$FP30</f>
        <v>0</v>
      </c>
      <c r="AI28" s="21">
        <f>'CVA 1-35 species'!$FU30</f>
        <v>0</v>
      </c>
      <c r="AJ28" s="21">
        <f>'CVA 1-35 species'!$FZ30</f>
        <v>0</v>
      </c>
      <c r="AK28" s="81">
        <f>'CVA 36-50 species'!$L31</f>
        <v>0</v>
      </c>
      <c r="AL28" s="21">
        <f>'CVA 36-50 species'!$Q31</f>
        <v>0</v>
      </c>
      <c r="AM28" s="21">
        <f>'CVA 36-50 species'!$V31</f>
        <v>0</v>
      </c>
      <c r="AN28" s="21">
        <f>'CVA 36-50 species'!$AA31</f>
        <v>0</v>
      </c>
      <c r="AO28" s="88">
        <f>'CVA 36-50 species'!$AF31</f>
        <v>0</v>
      </c>
      <c r="AP28" s="21">
        <f>'CVA 36-50 species'!$AK31</f>
        <v>0</v>
      </c>
      <c r="AQ28" s="21">
        <f>'CVA 36-50 species'!$AP31</f>
        <v>0</v>
      </c>
      <c r="AR28" s="21">
        <f>'CVA 36-50 species'!$AU31</f>
        <v>0</v>
      </c>
      <c r="AS28" s="21">
        <f>'CVA 36-50 species'!$AZ31</f>
        <v>0</v>
      </c>
      <c r="AT28" s="21">
        <f>'CVA 36-50 species'!$BE31</f>
        <v>0</v>
      </c>
      <c r="AU28" s="21">
        <f>'CVA 36-50 species'!$BJ31</f>
        <v>0</v>
      </c>
      <c r="AV28" s="21">
        <f>'CVA 36-50 species'!$BO31</f>
        <v>0</v>
      </c>
      <c r="AW28" s="21">
        <f>'CVA 36-50 species'!$BT31</f>
        <v>0</v>
      </c>
      <c r="AX28" s="21">
        <f>'CVA 36-50 species'!$BY31</f>
        <v>0</v>
      </c>
      <c r="AY28" s="21">
        <f>'CVA 36-50 species'!$CD31</f>
        <v>0</v>
      </c>
    </row>
    <row r="29" spans="1:51">
      <c r="A29" s="149" t="s">
        <v>102</v>
      </c>
      <c r="B29" s="81">
        <f>'CVA 1-35 species'!$L31</f>
        <v>0</v>
      </c>
      <c r="C29" s="21">
        <f>'CVA 1-35 species'!$Q31</f>
        <v>0</v>
      </c>
      <c r="D29" s="21">
        <f>'CVA 1-35 species'!$V31</f>
        <v>0</v>
      </c>
      <c r="E29" s="21">
        <f>'CVA 1-35 species'!$AA31</f>
        <v>0</v>
      </c>
      <c r="F29" s="88">
        <f>'CVA 1-35 species'!$AF31</f>
        <v>0</v>
      </c>
      <c r="G29" s="21">
        <f>'CVA 1-35 species'!$AK31</f>
        <v>0</v>
      </c>
      <c r="H29" s="21">
        <f>'CVA 1-35 species'!$AP31</f>
        <v>0</v>
      </c>
      <c r="I29" s="21">
        <f>'CVA 1-35 species'!$AU31</f>
        <v>0</v>
      </c>
      <c r="J29" s="21">
        <f>'CVA 1-35 species'!$AZ31</f>
        <v>0</v>
      </c>
      <c r="K29" s="21">
        <f>'CVA 1-35 species'!$BE31</f>
        <v>0</v>
      </c>
      <c r="L29" s="21">
        <f>'CVA 1-35 species'!$BJ31</f>
        <v>0</v>
      </c>
      <c r="M29" s="21">
        <f>'CVA 1-35 species'!$BO31</f>
        <v>0</v>
      </c>
      <c r="N29" s="21">
        <f>'CVA 1-35 species'!$BT31</f>
        <v>0</v>
      </c>
      <c r="O29" s="21">
        <f>'CVA 1-35 species'!$BY31</f>
        <v>0</v>
      </c>
      <c r="P29" s="21">
        <f>'CVA 1-35 species'!$CD31</f>
        <v>0</v>
      </c>
      <c r="Q29" s="21">
        <f>'CVA 1-35 species'!$CI31</f>
        <v>0</v>
      </c>
      <c r="R29" s="21">
        <f>'CVA 1-35 species'!$CN31</f>
        <v>0</v>
      </c>
      <c r="S29" s="21">
        <f>'CVA 1-35 species'!$CS31</f>
        <v>0</v>
      </c>
      <c r="T29" s="21">
        <f>'CVA 1-35 species'!$CX31</f>
        <v>0</v>
      </c>
      <c r="U29" s="21">
        <f>'CVA 1-35 species'!$DC31</f>
        <v>0</v>
      </c>
      <c r="V29" s="21">
        <f>'CVA 1-35 species'!$DH31</f>
        <v>0</v>
      </c>
      <c r="W29" s="21">
        <f>'CVA 1-35 species'!$DM31</f>
        <v>0</v>
      </c>
      <c r="X29" s="21">
        <f>'CVA 1-35 species'!$DR31</f>
        <v>0</v>
      </c>
      <c r="Y29" s="21">
        <f>'CVA 1-35 species'!$DW31</f>
        <v>0</v>
      </c>
      <c r="Z29" s="21">
        <f>'CVA 1-35 species'!$EB31</f>
        <v>0</v>
      </c>
      <c r="AA29" s="21">
        <f>'CVA 1-35 species'!$EG31</f>
        <v>0</v>
      </c>
      <c r="AB29" s="21">
        <f>'CVA 1-35 species'!$EL31</f>
        <v>0</v>
      </c>
      <c r="AC29" s="21">
        <f>'CVA 1-35 species'!$EQ31</f>
        <v>0</v>
      </c>
      <c r="AD29" s="21">
        <f>'CVA 1-35 species'!$EV31</f>
        <v>0</v>
      </c>
      <c r="AE29" s="21">
        <f>'CVA 1-35 species'!$FA31</f>
        <v>0</v>
      </c>
      <c r="AF29" s="21">
        <f>'CVA 1-35 species'!$FF31</f>
        <v>0</v>
      </c>
      <c r="AG29" s="21">
        <f>'CVA 1-35 species'!$FK31</f>
        <v>0</v>
      </c>
      <c r="AH29" s="21">
        <f>'CVA 1-35 species'!$FP31</f>
        <v>0</v>
      </c>
      <c r="AI29" s="21">
        <f>'CVA 1-35 species'!$FU31</f>
        <v>0</v>
      </c>
      <c r="AJ29" s="21">
        <f>'CVA 1-35 species'!$FZ31</f>
        <v>0</v>
      </c>
      <c r="AK29" s="81">
        <f>'CVA 36-50 species'!$L32</f>
        <v>0</v>
      </c>
      <c r="AL29" s="21">
        <f>'CVA 36-50 species'!$Q32</f>
        <v>0</v>
      </c>
      <c r="AM29" s="21">
        <f>'CVA 36-50 species'!$V32</f>
        <v>0</v>
      </c>
      <c r="AN29" s="21">
        <f>'CVA 36-50 species'!$AA32</f>
        <v>0</v>
      </c>
      <c r="AO29" s="88">
        <f>'CVA 36-50 species'!$AF32</f>
        <v>0</v>
      </c>
      <c r="AP29" s="21">
        <f>'CVA 36-50 species'!$AK32</f>
        <v>0</v>
      </c>
      <c r="AQ29" s="21">
        <f>'CVA 36-50 species'!$AP32</f>
        <v>0</v>
      </c>
      <c r="AR29" s="21">
        <f>'CVA 36-50 species'!$AU32</f>
        <v>0</v>
      </c>
      <c r="AS29" s="21">
        <f>'CVA 36-50 species'!$AZ32</f>
        <v>0</v>
      </c>
      <c r="AT29" s="21">
        <f>'CVA 36-50 species'!$BE32</f>
        <v>0</v>
      </c>
      <c r="AU29" s="21">
        <f>'CVA 36-50 species'!$BJ32</f>
        <v>0</v>
      </c>
      <c r="AV29" s="21">
        <f>'CVA 36-50 species'!$BO32</f>
        <v>0</v>
      </c>
      <c r="AW29" s="21">
        <f>'CVA 36-50 species'!$BT32</f>
        <v>0</v>
      </c>
      <c r="AX29" s="21">
        <f>'CVA 36-50 species'!$BY32</f>
        <v>0</v>
      </c>
      <c r="AY29" s="21">
        <f>'CVA 36-50 species'!$CD32</f>
        <v>0</v>
      </c>
    </row>
    <row r="30" spans="1:51">
      <c r="A30" s="149" t="s">
        <v>105</v>
      </c>
      <c r="B30" s="81">
        <f>'CVA 1-35 species'!$L32</f>
        <v>0</v>
      </c>
      <c r="C30" s="21">
        <f>'CVA 1-35 species'!$Q32</f>
        <v>0</v>
      </c>
      <c r="D30" s="21">
        <f>'CVA 1-35 species'!$V32</f>
        <v>0</v>
      </c>
      <c r="E30" s="21">
        <f>'CVA 1-35 species'!$AA32</f>
        <v>0</v>
      </c>
      <c r="F30" s="88">
        <f>'CVA 1-35 species'!$AF32</f>
        <v>0</v>
      </c>
      <c r="G30" s="21">
        <f>'CVA 1-35 species'!$AK32</f>
        <v>0</v>
      </c>
      <c r="H30" s="21">
        <f>'CVA 1-35 species'!$AP32</f>
        <v>0</v>
      </c>
      <c r="I30" s="21">
        <f>'CVA 1-35 species'!$AU32</f>
        <v>0</v>
      </c>
      <c r="J30" s="21">
        <f>'CVA 1-35 species'!$AZ32</f>
        <v>0</v>
      </c>
      <c r="K30" s="21">
        <f>'CVA 1-35 species'!$BE32</f>
        <v>0</v>
      </c>
      <c r="L30" s="21">
        <f>'CVA 1-35 species'!$BJ32</f>
        <v>0</v>
      </c>
      <c r="M30" s="21">
        <f>'CVA 1-35 species'!$BO32</f>
        <v>0</v>
      </c>
      <c r="N30" s="21">
        <f>'CVA 1-35 species'!$BT32</f>
        <v>0</v>
      </c>
      <c r="O30" s="21">
        <f>'CVA 1-35 species'!$BY32</f>
        <v>0</v>
      </c>
      <c r="P30" s="21">
        <f>'CVA 1-35 species'!$CD32</f>
        <v>0</v>
      </c>
      <c r="Q30" s="21">
        <f>'CVA 1-35 species'!$CI32</f>
        <v>0</v>
      </c>
      <c r="R30" s="21">
        <f>'CVA 1-35 species'!$CN32</f>
        <v>0</v>
      </c>
      <c r="S30" s="21">
        <f>'CVA 1-35 species'!$CS32</f>
        <v>0</v>
      </c>
      <c r="T30" s="21">
        <f>'CVA 1-35 species'!$CX32</f>
        <v>0</v>
      </c>
      <c r="U30" s="21">
        <f>'CVA 1-35 species'!$DC32</f>
        <v>0</v>
      </c>
      <c r="V30" s="21">
        <f>'CVA 1-35 species'!$DH32</f>
        <v>0</v>
      </c>
      <c r="W30" s="21">
        <f>'CVA 1-35 species'!$DM32</f>
        <v>0</v>
      </c>
      <c r="X30" s="21">
        <f>'CVA 1-35 species'!$DR32</f>
        <v>0</v>
      </c>
      <c r="Y30" s="21">
        <f>'CVA 1-35 species'!$DW32</f>
        <v>0</v>
      </c>
      <c r="Z30" s="21">
        <f>'CVA 1-35 species'!$EB32</f>
        <v>0</v>
      </c>
      <c r="AA30" s="21">
        <f>'CVA 1-35 species'!$EG32</f>
        <v>0</v>
      </c>
      <c r="AB30" s="21">
        <f>'CVA 1-35 species'!$EL32</f>
        <v>0</v>
      </c>
      <c r="AC30" s="21">
        <f>'CVA 1-35 species'!$EQ32</f>
        <v>0</v>
      </c>
      <c r="AD30" s="21">
        <f>'CVA 1-35 species'!$EV32</f>
        <v>0</v>
      </c>
      <c r="AE30" s="21">
        <f>'CVA 1-35 species'!$FA32</f>
        <v>0</v>
      </c>
      <c r="AF30" s="21">
        <f>'CVA 1-35 species'!$FF32</f>
        <v>0</v>
      </c>
      <c r="AG30" s="21">
        <f>'CVA 1-35 species'!$FK32</f>
        <v>0</v>
      </c>
      <c r="AH30" s="21">
        <f>'CVA 1-35 species'!$FP32</f>
        <v>0</v>
      </c>
      <c r="AI30" s="21">
        <f>'CVA 1-35 species'!$FU32</f>
        <v>0</v>
      </c>
      <c r="AJ30" s="21">
        <f>'CVA 1-35 species'!$FZ32</f>
        <v>0</v>
      </c>
      <c r="AK30" s="81">
        <f>'CVA 36-50 species'!$L33</f>
        <v>0</v>
      </c>
      <c r="AL30" s="21">
        <f>'CVA 36-50 species'!$Q33</f>
        <v>0</v>
      </c>
      <c r="AM30" s="21">
        <f>'CVA 36-50 species'!$V33</f>
        <v>0</v>
      </c>
      <c r="AN30" s="21">
        <f>'CVA 36-50 species'!$AA33</f>
        <v>0</v>
      </c>
      <c r="AO30" s="88">
        <f>'CVA 36-50 species'!$AF33</f>
        <v>0</v>
      </c>
      <c r="AP30" s="21">
        <f>'CVA 36-50 species'!$AK33</f>
        <v>0</v>
      </c>
      <c r="AQ30" s="21">
        <f>'CVA 36-50 species'!$AP33</f>
        <v>0</v>
      </c>
      <c r="AR30" s="21">
        <f>'CVA 36-50 species'!$AU33</f>
        <v>0</v>
      </c>
      <c r="AS30" s="21">
        <f>'CVA 36-50 species'!$AZ33</f>
        <v>0</v>
      </c>
      <c r="AT30" s="21">
        <f>'CVA 36-50 species'!$BE33</f>
        <v>0</v>
      </c>
      <c r="AU30" s="21">
        <f>'CVA 36-50 species'!$BJ33</f>
        <v>0</v>
      </c>
      <c r="AV30" s="21">
        <f>'CVA 36-50 species'!$BO33</f>
        <v>0</v>
      </c>
      <c r="AW30" s="21">
        <f>'CVA 36-50 species'!$BT33</f>
        <v>0</v>
      </c>
      <c r="AX30" s="21">
        <f>'CVA 36-50 species'!$BY33</f>
        <v>0</v>
      </c>
      <c r="AY30" s="21">
        <f>'CVA 36-50 species'!$CD33</f>
        <v>0</v>
      </c>
    </row>
    <row r="31" spans="1:51">
      <c r="A31" s="150" t="s">
        <v>104</v>
      </c>
      <c r="B31" s="81">
        <f>'CVA 1-35 species'!$L33</f>
        <v>0</v>
      </c>
      <c r="C31" s="21">
        <f>'CVA 1-35 species'!$Q33</f>
        <v>0</v>
      </c>
      <c r="D31" s="21">
        <f>'CVA 1-35 species'!$V33</f>
        <v>0</v>
      </c>
      <c r="E31" s="21">
        <f>'CVA 1-35 species'!$AA33</f>
        <v>0</v>
      </c>
      <c r="F31" s="88">
        <f>'CVA 1-35 species'!$AF33</f>
        <v>0</v>
      </c>
      <c r="G31" s="21">
        <f>'CVA 1-35 species'!$AK33</f>
        <v>0</v>
      </c>
      <c r="H31" s="21">
        <f>'CVA 1-35 species'!$AP33</f>
        <v>0</v>
      </c>
      <c r="I31" s="21">
        <f>'CVA 1-35 species'!$AU33</f>
        <v>0</v>
      </c>
      <c r="J31" s="21">
        <f>'CVA 1-35 species'!$AZ33</f>
        <v>0</v>
      </c>
      <c r="K31" s="21">
        <f>'CVA 1-35 species'!$BE33</f>
        <v>0</v>
      </c>
      <c r="L31" s="21">
        <f>'CVA 1-35 species'!$BJ33</f>
        <v>0</v>
      </c>
      <c r="M31" s="21">
        <f>'CVA 1-35 species'!$BO33</f>
        <v>0</v>
      </c>
      <c r="N31" s="21">
        <f>'CVA 1-35 species'!$BT33</f>
        <v>0</v>
      </c>
      <c r="O31" s="21">
        <f>'CVA 1-35 species'!$BY33</f>
        <v>0</v>
      </c>
      <c r="P31" s="21">
        <f>'CVA 1-35 species'!$CD33</f>
        <v>0</v>
      </c>
      <c r="Q31" s="21">
        <f>'CVA 1-35 species'!$CI33</f>
        <v>0</v>
      </c>
      <c r="R31" s="21">
        <f>'CVA 1-35 species'!$CN33</f>
        <v>0</v>
      </c>
      <c r="S31" s="21">
        <f>'CVA 1-35 species'!$CS33</f>
        <v>0</v>
      </c>
      <c r="T31" s="21">
        <f>'CVA 1-35 species'!$CX33</f>
        <v>0</v>
      </c>
      <c r="U31" s="21">
        <f>'CVA 1-35 species'!$DC33</f>
        <v>0</v>
      </c>
      <c r="V31" s="21">
        <f>'CVA 1-35 species'!$DH33</f>
        <v>0</v>
      </c>
      <c r="W31" s="21">
        <f>'CVA 1-35 species'!$DM33</f>
        <v>0</v>
      </c>
      <c r="X31" s="21">
        <f>'CVA 1-35 species'!$DR33</f>
        <v>0</v>
      </c>
      <c r="Y31" s="21">
        <f>'CVA 1-35 species'!$DW33</f>
        <v>0</v>
      </c>
      <c r="Z31" s="21">
        <f>'CVA 1-35 species'!$EB33</f>
        <v>0</v>
      </c>
      <c r="AA31" s="21">
        <f>'CVA 1-35 species'!$EG33</f>
        <v>0</v>
      </c>
      <c r="AB31" s="21">
        <f>'CVA 1-35 species'!$EL33</f>
        <v>0</v>
      </c>
      <c r="AC31" s="21">
        <f>'CVA 1-35 species'!$EQ33</f>
        <v>0</v>
      </c>
      <c r="AD31" s="21">
        <f>'CVA 1-35 species'!$EV33</f>
        <v>0</v>
      </c>
      <c r="AE31" s="21">
        <f>'CVA 1-35 species'!$FA33</f>
        <v>0</v>
      </c>
      <c r="AF31" s="21">
        <f>'CVA 1-35 species'!$FF33</f>
        <v>0</v>
      </c>
      <c r="AG31" s="21">
        <f>'CVA 1-35 species'!$FK33</f>
        <v>0</v>
      </c>
      <c r="AH31" s="21">
        <f>'CVA 1-35 species'!$FP33</f>
        <v>0</v>
      </c>
      <c r="AI31" s="21">
        <f>'CVA 1-35 species'!$FU33</f>
        <v>0</v>
      </c>
      <c r="AJ31" s="21">
        <f>'CVA 1-35 species'!$FZ33</f>
        <v>0</v>
      </c>
      <c r="AK31" s="81">
        <f>'CVA 36-50 species'!$L34</f>
        <v>0</v>
      </c>
      <c r="AL31" s="21">
        <f>'CVA 36-50 species'!$Q34</f>
        <v>0</v>
      </c>
      <c r="AM31" s="21">
        <f>'CVA 36-50 species'!$V34</f>
        <v>0</v>
      </c>
      <c r="AN31" s="21">
        <f>'CVA 36-50 species'!$AA34</f>
        <v>0</v>
      </c>
      <c r="AO31" s="88">
        <f>'CVA 36-50 species'!$AF34</f>
        <v>0</v>
      </c>
      <c r="AP31" s="21">
        <f>'CVA 36-50 species'!$AK34</f>
        <v>0</v>
      </c>
      <c r="AQ31" s="21">
        <f>'CVA 36-50 species'!$AP34</f>
        <v>0</v>
      </c>
      <c r="AR31" s="21">
        <f>'CVA 36-50 species'!$AU34</f>
        <v>0</v>
      </c>
      <c r="AS31" s="21">
        <f>'CVA 36-50 species'!$AZ34</f>
        <v>0</v>
      </c>
      <c r="AT31" s="21">
        <f>'CVA 36-50 species'!$BE34</f>
        <v>0</v>
      </c>
      <c r="AU31" s="21">
        <f>'CVA 36-50 species'!$BJ34</f>
        <v>0</v>
      </c>
      <c r="AV31" s="21">
        <f>'CVA 36-50 species'!$BO34</f>
        <v>0</v>
      </c>
      <c r="AW31" s="21">
        <f>'CVA 36-50 species'!$BT34</f>
        <v>0</v>
      </c>
      <c r="AX31" s="21">
        <f>'CVA 36-50 species'!$BY34</f>
        <v>0</v>
      </c>
      <c r="AY31" s="21">
        <f>'CVA 36-50 species'!$CD34</f>
        <v>0</v>
      </c>
    </row>
    <row r="32" spans="1:51">
      <c r="A32" s="150" t="s">
        <v>101</v>
      </c>
      <c r="B32" s="81">
        <f>'CVA 1-35 species'!$L34</f>
        <v>0</v>
      </c>
      <c r="C32" s="21">
        <f>'CVA 1-35 species'!$Q34</f>
        <v>0</v>
      </c>
      <c r="D32" s="21">
        <f>'CVA 1-35 species'!$V34</f>
        <v>0</v>
      </c>
      <c r="E32" s="21">
        <f>'CVA 1-35 species'!$AA34</f>
        <v>0</v>
      </c>
      <c r="F32" s="88">
        <f>'CVA 1-35 species'!$AF34</f>
        <v>0</v>
      </c>
      <c r="G32" s="21">
        <f>'CVA 1-35 species'!$AK34</f>
        <v>0</v>
      </c>
      <c r="H32" s="21">
        <f>'CVA 1-35 species'!$AP34</f>
        <v>0</v>
      </c>
      <c r="I32" s="21">
        <f>'CVA 1-35 species'!$AU34</f>
        <v>0</v>
      </c>
      <c r="J32" s="21">
        <f>'CVA 1-35 species'!$AZ34</f>
        <v>0</v>
      </c>
      <c r="K32" s="21">
        <f>'CVA 1-35 species'!$BE34</f>
        <v>0</v>
      </c>
      <c r="L32" s="21">
        <f>'CVA 1-35 species'!$BJ34</f>
        <v>0</v>
      </c>
      <c r="M32" s="21">
        <f>'CVA 1-35 species'!$BO34</f>
        <v>0</v>
      </c>
      <c r="N32" s="21">
        <f>'CVA 1-35 species'!$BT34</f>
        <v>0</v>
      </c>
      <c r="O32" s="21">
        <f>'CVA 1-35 species'!$BY34</f>
        <v>0</v>
      </c>
      <c r="P32" s="21">
        <f>'CVA 1-35 species'!$CD34</f>
        <v>0</v>
      </c>
      <c r="Q32" s="21">
        <f>'CVA 1-35 species'!$CI34</f>
        <v>0</v>
      </c>
      <c r="R32" s="21">
        <f>'CVA 1-35 species'!$CN34</f>
        <v>0</v>
      </c>
      <c r="S32" s="21">
        <f>'CVA 1-35 species'!$CS34</f>
        <v>0</v>
      </c>
      <c r="T32" s="21">
        <f>'CVA 1-35 species'!$CX34</f>
        <v>0</v>
      </c>
      <c r="U32" s="21">
        <f>'CVA 1-35 species'!$DC34</f>
        <v>0</v>
      </c>
      <c r="V32" s="21">
        <f>'CVA 1-35 species'!$DH34</f>
        <v>0</v>
      </c>
      <c r="W32" s="21">
        <f>'CVA 1-35 species'!$DM34</f>
        <v>0</v>
      </c>
      <c r="X32" s="21">
        <f>'CVA 1-35 species'!$DR34</f>
        <v>0</v>
      </c>
      <c r="Y32" s="21">
        <f>'CVA 1-35 species'!$DW34</f>
        <v>0</v>
      </c>
      <c r="Z32" s="21">
        <f>'CVA 1-35 species'!$EB34</f>
        <v>0</v>
      </c>
      <c r="AA32" s="21">
        <f>'CVA 1-35 species'!$EG34</f>
        <v>0</v>
      </c>
      <c r="AB32" s="21">
        <f>'CVA 1-35 species'!$EL34</f>
        <v>0</v>
      </c>
      <c r="AC32" s="21">
        <f>'CVA 1-35 species'!$EQ34</f>
        <v>0</v>
      </c>
      <c r="AD32" s="21">
        <f>'CVA 1-35 species'!$EV34</f>
        <v>0</v>
      </c>
      <c r="AE32" s="21">
        <f>'CVA 1-35 species'!$FA34</f>
        <v>0</v>
      </c>
      <c r="AF32" s="21">
        <f>'CVA 1-35 species'!$FF34</f>
        <v>0</v>
      </c>
      <c r="AG32" s="21">
        <f>'CVA 1-35 species'!$FK34</f>
        <v>0</v>
      </c>
      <c r="AH32" s="21">
        <f>'CVA 1-35 species'!$FP34</f>
        <v>0</v>
      </c>
      <c r="AI32" s="21">
        <f>'CVA 1-35 species'!$FU34</f>
        <v>0</v>
      </c>
      <c r="AJ32" s="21">
        <f>'CVA 1-35 species'!$FZ34</f>
        <v>0</v>
      </c>
      <c r="AK32" s="81">
        <f>'CVA 36-50 species'!$L35</f>
        <v>0</v>
      </c>
      <c r="AL32" s="21">
        <f>'CVA 36-50 species'!$Q35</f>
        <v>0</v>
      </c>
      <c r="AM32" s="21">
        <f>'CVA 36-50 species'!$V35</f>
        <v>0</v>
      </c>
      <c r="AN32" s="21">
        <f>'CVA 36-50 species'!$AA35</f>
        <v>0</v>
      </c>
      <c r="AO32" s="88">
        <f>'CVA 36-50 species'!$AF35</f>
        <v>0</v>
      </c>
      <c r="AP32" s="21">
        <f>'CVA 36-50 species'!$AK35</f>
        <v>0</v>
      </c>
      <c r="AQ32" s="21">
        <f>'CVA 36-50 species'!$AP35</f>
        <v>0</v>
      </c>
      <c r="AR32" s="21">
        <f>'CVA 36-50 species'!$AU35</f>
        <v>0</v>
      </c>
      <c r="AS32" s="21">
        <f>'CVA 36-50 species'!$AZ35</f>
        <v>0</v>
      </c>
      <c r="AT32" s="21">
        <f>'CVA 36-50 species'!$BE35</f>
        <v>0</v>
      </c>
      <c r="AU32" s="21">
        <f>'CVA 36-50 species'!$BJ35</f>
        <v>0</v>
      </c>
      <c r="AV32" s="21">
        <f>'CVA 36-50 species'!$BO35</f>
        <v>0</v>
      </c>
      <c r="AW32" s="21">
        <f>'CVA 36-50 species'!$BT35</f>
        <v>0</v>
      </c>
      <c r="AX32" s="21">
        <f>'CVA 36-50 species'!$BY35</f>
        <v>0</v>
      </c>
      <c r="AY32" s="21">
        <f>'CVA 36-50 species'!$CD35</f>
        <v>0</v>
      </c>
    </row>
    <row r="33" spans="1:51">
      <c r="A33" s="148" t="s">
        <v>197</v>
      </c>
      <c r="B33" s="81">
        <f>'CVA 1-35 species'!$L35</f>
        <v>0</v>
      </c>
      <c r="C33" s="21">
        <f>'CVA 1-35 species'!$Q35</f>
        <v>0</v>
      </c>
      <c r="D33" s="21">
        <f>'CVA 1-35 species'!$V35</f>
        <v>0</v>
      </c>
      <c r="E33" s="21">
        <f>'CVA 1-35 species'!$AA35</f>
        <v>0</v>
      </c>
      <c r="F33" s="88">
        <f>'CVA 1-35 species'!$AF35</f>
        <v>0</v>
      </c>
      <c r="G33" s="21">
        <f>'CVA 1-35 species'!$AK35</f>
        <v>0</v>
      </c>
      <c r="H33" s="21">
        <f>'CVA 1-35 species'!$AP35</f>
        <v>0</v>
      </c>
      <c r="I33" s="21">
        <f>'CVA 1-35 species'!$AU35</f>
        <v>0</v>
      </c>
      <c r="J33" s="21">
        <f>'CVA 1-35 species'!$AZ35</f>
        <v>0</v>
      </c>
      <c r="K33" s="21">
        <f>'CVA 1-35 species'!$BE35</f>
        <v>0</v>
      </c>
      <c r="L33" s="21">
        <f>'CVA 1-35 species'!$BJ35</f>
        <v>0</v>
      </c>
      <c r="M33" s="21">
        <f>'CVA 1-35 species'!$BO35</f>
        <v>0</v>
      </c>
      <c r="N33" s="21">
        <f>'CVA 1-35 species'!$BT35</f>
        <v>0</v>
      </c>
      <c r="O33" s="21">
        <f>'CVA 1-35 species'!$BY35</f>
        <v>0</v>
      </c>
      <c r="P33" s="21">
        <f>'CVA 1-35 species'!$CD35</f>
        <v>0</v>
      </c>
      <c r="Q33" s="21">
        <f>'CVA 1-35 species'!$CI35</f>
        <v>0</v>
      </c>
      <c r="R33" s="21">
        <f>'CVA 1-35 species'!$CN35</f>
        <v>0</v>
      </c>
      <c r="S33" s="21">
        <f>'CVA 1-35 species'!$CS35</f>
        <v>0</v>
      </c>
      <c r="T33" s="21">
        <f>'CVA 1-35 species'!$CX35</f>
        <v>0</v>
      </c>
      <c r="U33" s="21">
        <f>'CVA 1-35 species'!$DC35</f>
        <v>0</v>
      </c>
      <c r="V33" s="21">
        <f>'CVA 1-35 species'!$DH35</f>
        <v>0</v>
      </c>
      <c r="W33" s="21">
        <f>'CVA 1-35 species'!$DM35</f>
        <v>0</v>
      </c>
      <c r="X33" s="21">
        <f>'CVA 1-35 species'!$DR35</f>
        <v>0</v>
      </c>
      <c r="Y33" s="21">
        <f>'CVA 1-35 species'!$DW35</f>
        <v>0</v>
      </c>
      <c r="Z33" s="21">
        <f>'CVA 1-35 species'!$EB35</f>
        <v>0</v>
      </c>
      <c r="AA33" s="21">
        <f>'CVA 1-35 species'!$EG35</f>
        <v>0</v>
      </c>
      <c r="AB33" s="21">
        <f>'CVA 1-35 species'!$EL35</f>
        <v>0</v>
      </c>
      <c r="AC33" s="21">
        <f>'CVA 1-35 species'!$EQ35</f>
        <v>0</v>
      </c>
      <c r="AD33" s="21">
        <f>'CVA 1-35 species'!$EV35</f>
        <v>0</v>
      </c>
      <c r="AE33" s="21">
        <f>'CVA 1-35 species'!$FA35</f>
        <v>0</v>
      </c>
      <c r="AF33" s="21">
        <f>'CVA 1-35 species'!$FF35</f>
        <v>0</v>
      </c>
      <c r="AG33" s="21">
        <f>'CVA 1-35 species'!$FK35</f>
        <v>0</v>
      </c>
      <c r="AH33" s="21">
        <f>'CVA 1-35 species'!$FP35</f>
        <v>0</v>
      </c>
      <c r="AI33" s="21">
        <f>'CVA 1-35 species'!$FU35</f>
        <v>0</v>
      </c>
      <c r="AJ33" s="21">
        <f>'CVA 1-35 species'!$FZ35</f>
        <v>0</v>
      </c>
      <c r="AK33" s="81">
        <f>'CVA 36-50 species'!$L36</f>
        <v>0</v>
      </c>
      <c r="AL33" s="21">
        <f>'CVA 36-50 species'!$Q36</f>
        <v>0</v>
      </c>
      <c r="AM33" s="21">
        <f>'CVA 36-50 species'!$V36</f>
        <v>0</v>
      </c>
      <c r="AN33" s="21">
        <f>'CVA 36-50 species'!$AA36</f>
        <v>0</v>
      </c>
      <c r="AO33" s="88">
        <f>'CVA 36-50 species'!$AF36</f>
        <v>0</v>
      </c>
      <c r="AP33" s="21">
        <f>'CVA 36-50 species'!$AK36</f>
        <v>0</v>
      </c>
      <c r="AQ33" s="21">
        <f>'CVA 36-50 species'!$AP36</f>
        <v>0</v>
      </c>
      <c r="AR33" s="21">
        <f>'CVA 36-50 species'!$AU36</f>
        <v>0</v>
      </c>
      <c r="AS33" s="21">
        <f>'CVA 36-50 species'!$AZ36</f>
        <v>0</v>
      </c>
      <c r="AT33" s="21">
        <f>'CVA 36-50 species'!$BE36</f>
        <v>0</v>
      </c>
      <c r="AU33" s="21">
        <f>'CVA 36-50 species'!$BJ36</f>
        <v>0</v>
      </c>
      <c r="AV33" s="21">
        <f>'CVA 36-50 species'!$BO36</f>
        <v>0</v>
      </c>
      <c r="AW33" s="21">
        <f>'CVA 36-50 species'!$BT36</f>
        <v>0</v>
      </c>
      <c r="AX33" s="21">
        <f>'CVA 36-50 species'!$BY36</f>
        <v>0</v>
      </c>
      <c r="AY33" s="21">
        <f>'CVA 36-50 species'!$CD36</f>
        <v>0</v>
      </c>
    </row>
    <row r="34" spans="1:51" ht="30">
      <c r="A34" s="149" t="s">
        <v>115</v>
      </c>
      <c r="B34" s="81">
        <f>'CVA 1-35 species'!$L36</f>
        <v>0</v>
      </c>
      <c r="C34" s="21">
        <f>'CVA 1-35 species'!$Q36</f>
        <v>0</v>
      </c>
      <c r="D34" s="21">
        <f>'CVA 1-35 species'!$V36</f>
        <v>0</v>
      </c>
      <c r="E34" s="21">
        <f>'CVA 1-35 species'!$AA36</f>
        <v>0</v>
      </c>
      <c r="F34" s="88">
        <f>'CVA 1-35 species'!$AF36</f>
        <v>0</v>
      </c>
      <c r="G34" s="21">
        <f>'CVA 1-35 species'!$AK36</f>
        <v>0</v>
      </c>
      <c r="H34" s="21">
        <f>'CVA 1-35 species'!$AP36</f>
        <v>0</v>
      </c>
      <c r="I34" s="21">
        <f>'CVA 1-35 species'!$AU36</f>
        <v>0</v>
      </c>
      <c r="J34" s="21">
        <f>'CVA 1-35 species'!$AZ36</f>
        <v>0</v>
      </c>
      <c r="K34" s="21">
        <f>'CVA 1-35 species'!$BE36</f>
        <v>0</v>
      </c>
      <c r="L34" s="21">
        <f>'CVA 1-35 species'!$BJ36</f>
        <v>0</v>
      </c>
      <c r="M34" s="21">
        <f>'CVA 1-35 species'!$BO36</f>
        <v>0</v>
      </c>
      <c r="N34" s="21">
        <f>'CVA 1-35 species'!$BT36</f>
        <v>0</v>
      </c>
      <c r="O34" s="21">
        <f>'CVA 1-35 species'!$BY36</f>
        <v>0</v>
      </c>
      <c r="P34" s="21">
        <f>'CVA 1-35 species'!$CD36</f>
        <v>0</v>
      </c>
      <c r="Q34" s="21">
        <f>'CVA 1-35 species'!$CI36</f>
        <v>0</v>
      </c>
      <c r="R34" s="21">
        <f>'CVA 1-35 species'!$CN36</f>
        <v>0</v>
      </c>
      <c r="S34" s="21">
        <f>'CVA 1-35 species'!$CS36</f>
        <v>0</v>
      </c>
      <c r="T34" s="21">
        <f>'CVA 1-35 species'!$CX36</f>
        <v>0</v>
      </c>
      <c r="U34" s="21">
        <f>'CVA 1-35 species'!$DC36</f>
        <v>0</v>
      </c>
      <c r="V34" s="21">
        <f>'CVA 1-35 species'!$DH36</f>
        <v>0</v>
      </c>
      <c r="W34" s="21">
        <f>'CVA 1-35 species'!$DM36</f>
        <v>0</v>
      </c>
      <c r="X34" s="21">
        <f>'CVA 1-35 species'!$DR36</f>
        <v>0</v>
      </c>
      <c r="Y34" s="21">
        <f>'CVA 1-35 species'!$DW36</f>
        <v>0</v>
      </c>
      <c r="Z34" s="21">
        <f>'CVA 1-35 species'!$EB36</f>
        <v>0</v>
      </c>
      <c r="AA34" s="21">
        <f>'CVA 1-35 species'!$EG36</f>
        <v>0</v>
      </c>
      <c r="AB34" s="21">
        <f>'CVA 1-35 species'!$EL36</f>
        <v>0</v>
      </c>
      <c r="AC34" s="21">
        <f>'CVA 1-35 species'!$EQ36</f>
        <v>0</v>
      </c>
      <c r="AD34" s="21">
        <f>'CVA 1-35 species'!$EV36</f>
        <v>0</v>
      </c>
      <c r="AE34" s="21">
        <f>'CVA 1-35 species'!$FA36</f>
        <v>0</v>
      </c>
      <c r="AF34" s="21">
        <f>'CVA 1-35 species'!$FF36</f>
        <v>0</v>
      </c>
      <c r="AG34" s="21">
        <f>'CVA 1-35 species'!$FK36</f>
        <v>0</v>
      </c>
      <c r="AH34" s="21">
        <f>'CVA 1-35 species'!$FP36</f>
        <v>0</v>
      </c>
      <c r="AI34" s="21">
        <f>'CVA 1-35 species'!$FU36</f>
        <v>0</v>
      </c>
      <c r="AJ34" s="21">
        <f>'CVA 1-35 species'!$FZ36</f>
        <v>0</v>
      </c>
      <c r="AK34" s="81">
        <f>'CVA 36-50 species'!$L37</f>
        <v>0</v>
      </c>
      <c r="AL34" s="21">
        <f>'CVA 36-50 species'!$Q37</f>
        <v>0</v>
      </c>
      <c r="AM34" s="21">
        <f>'CVA 36-50 species'!$V37</f>
        <v>0</v>
      </c>
      <c r="AN34" s="21">
        <f>'CVA 36-50 species'!$AA37</f>
        <v>0</v>
      </c>
      <c r="AO34" s="88">
        <f>'CVA 36-50 species'!$AF37</f>
        <v>0</v>
      </c>
      <c r="AP34" s="21">
        <f>'CVA 36-50 species'!$AK37</f>
        <v>0</v>
      </c>
      <c r="AQ34" s="21">
        <f>'CVA 36-50 species'!$AP37</f>
        <v>0</v>
      </c>
      <c r="AR34" s="21">
        <f>'CVA 36-50 species'!$AU37</f>
        <v>0</v>
      </c>
      <c r="AS34" s="21">
        <f>'CVA 36-50 species'!$AZ37</f>
        <v>0</v>
      </c>
      <c r="AT34" s="21">
        <f>'CVA 36-50 species'!$BE37</f>
        <v>0</v>
      </c>
      <c r="AU34" s="21">
        <f>'CVA 36-50 species'!$BJ37</f>
        <v>0</v>
      </c>
      <c r="AV34" s="21">
        <f>'CVA 36-50 species'!$BO37</f>
        <v>0</v>
      </c>
      <c r="AW34" s="21">
        <f>'CVA 36-50 species'!$BT37</f>
        <v>0</v>
      </c>
      <c r="AX34" s="21">
        <f>'CVA 36-50 species'!$BY37</f>
        <v>0</v>
      </c>
      <c r="AY34" s="21">
        <f>'CVA 36-50 species'!$CD37</f>
        <v>0</v>
      </c>
    </row>
    <row r="35" spans="1:51">
      <c r="A35" s="149" t="s">
        <v>107</v>
      </c>
      <c r="B35" s="81">
        <f>'CVA 1-35 species'!$L37</f>
        <v>0</v>
      </c>
      <c r="C35" s="21">
        <f>'CVA 1-35 species'!$Q37</f>
        <v>0</v>
      </c>
      <c r="D35" s="21">
        <f>'CVA 1-35 species'!$V37</f>
        <v>0</v>
      </c>
      <c r="E35" s="21">
        <f>'CVA 1-35 species'!$AA37</f>
        <v>0</v>
      </c>
      <c r="F35" s="88">
        <f>'CVA 1-35 species'!$AF37</f>
        <v>0</v>
      </c>
      <c r="G35" s="21">
        <f>'CVA 1-35 species'!$AK37</f>
        <v>0</v>
      </c>
      <c r="H35" s="21">
        <f>'CVA 1-35 species'!$AP37</f>
        <v>0</v>
      </c>
      <c r="I35" s="21">
        <f>'CVA 1-35 species'!$AU37</f>
        <v>0</v>
      </c>
      <c r="J35" s="21">
        <f>'CVA 1-35 species'!$AZ37</f>
        <v>0</v>
      </c>
      <c r="K35" s="21">
        <f>'CVA 1-35 species'!$BE37</f>
        <v>0</v>
      </c>
      <c r="L35" s="21">
        <f>'CVA 1-35 species'!$BJ37</f>
        <v>0</v>
      </c>
      <c r="M35" s="21">
        <f>'CVA 1-35 species'!$BO37</f>
        <v>0</v>
      </c>
      <c r="N35" s="21">
        <f>'CVA 1-35 species'!$BT37</f>
        <v>0</v>
      </c>
      <c r="O35" s="21">
        <f>'CVA 1-35 species'!$BY37</f>
        <v>0</v>
      </c>
      <c r="P35" s="21">
        <f>'CVA 1-35 species'!$CD37</f>
        <v>0</v>
      </c>
      <c r="Q35" s="21">
        <f>'CVA 1-35 species'!$CI37</f>
        <v>0</v>
      </c>
      <c r="R35" s="21">
        <f>'CVA 1-35 species'!$CN37</f>
        <v>0</v>
      </c>
      <c r="S35" s="21">
        <f>'CVA 1-35 species'!$CS37</f>
        <v>0</v>
      </c>
      <c r="T35" s="21">
        <f>'CVA 1-35 species'!$CX37</f>
        <v>0</v>
      </c>
      <c r="U35" s="21">
        <f>'CVA 1-35 species'!$DC37</f>
        <v>0</v>
      </c>
      <c r="V35" s="21">
        <f>'CVA 1-35 species'!$DH37</f>
        <v>0</v>
      </c>
      <c r="W35" s="21">
        <f>'CVA 1-35 species'!$DM37</f>
        <v>0</v>
      </c>
      <c r="X35" s="21">
        <f>'CVA 1-35 species'!$DR37</f>
        <v>0</v>
      </c>
      <c r="Y35" s="21">
        <f>'CVA 1-35 species'!$DW37</f>
        <v>0</v>
      </c>
      <c r="Z35" s="21">
        <f>'CVA 1-35 species'!$EB37</f>
        <v>0</v>
      </c>
      <c r="AA35" s="21">
        <f>'CVA 1-35 species'!$EG37</f>
        <v>0</v>
      </c>
      <c r="AB35" s="21">
        <f>'CVA 1-35 species'!$EL37</f>
        <v>0</v>
      </c>
      <c r="AC35" s="21">
        <f>'CVA 1-35 species'!$EQ37</f>
        <v>0</v>
      </c>
      <c r="AD35" s="21">
        <f>'CVA 1-35 species'!$EV37</f>
        <v>0</v>
      </c>
      <c r="AE35" s="21">
        <f>'CVA 1-35 species'!$FA37</f>
        <v>0</v>
      </c>
      <c r="AF35" s="21">
        <f>'CVA 1-35 species'!$FF37</f>
        <v>0</v>
      </c>
      <c r="AG35" s="21">
        <f>'CVA 1-35 species'!$FK37</f>
        <v>0</v>
      </c>
      <c r="AH35" s="21">
        <f>'CVA 1-35 species'!$FP37</f>
        <v>0</v>
      </c>
      <c r="AI35" s="21">
        <f>'CVA 1-35 species'!$FU37</f>
        <v>0</v>
      </c>
      <c r="AJ35" s="21">
        <f>'CVA 1-35 species'!$FZ37</f>
        <v>0</v>
      </c>
      <c r="AK35" s="81">
        <f>'CVA 36-50 species'!$L38</f>
        <v>0</v>
      </c>
      <c r="AL35" s="21">
        <f>'CVA 36-50 species'!$Q38</f>
        <v>0</v>
      </c>
      <c r="AM35" s="21">
        <f>'CVA 36-50 species'!$V38</f>
        <v>0</v>
      </c>
      <c r="AN35" s="21">
        <f>'CVA 36-50 species'!$AA38</f>
        <v>0</v>
      </c>
      <c r="AO35" s="88">
        <f>'CVA 36-50 species'!$AF38</f>
        <v>0</v>
      </c>
      <c r="AP35" s="21">
        <f>'CVA 36-50 species'!$AK38</f>
        <v>0</v>
      </c>
      <c r="AQ35" s="21">
        <f>'CVA 36-50 species'!$AP38</f>
        <v>0</v>
      </c>
      <c r="AR35" s="21">
        <f>'CVA 36-50 species'!$AU38</f>
        <v>0</v>
      </c>
      <c r="AS35" s="21">
        <f>'CVA 36-50 species'!$AZ38</f>
        <v>0</v>
      </c>
      <c r="AT35" s="21">
        <f>'CVA 36-50 species'!$BE38</f>
        <v>0</v>
      </c>
      <c r="AU35" s="21">
        <f>'CVA 36-50 species'!$BJ38</f>
        <v>0</v>
      </c>
      <c r="AV35" s="21">
        <f>'CVA 36-50 species'!$BO38</f>
        <v>0</v>
      </c>
      <c r="AW35" s="21">
        <f>'CVA 36-50 species'!$BT38</f>
        <v>0</v>
      </c>
      <c r="AX35" s="21">
        <f>'CVA 36-50 species'!$BY38</f>
        <v>0</v>
      </c>
      <c r="AY35" s="21">
        <f>'CVA 36-50 species'!$CD38</f>
        <v>0</v>
      </c>
    </row>
    <row r="36" spans="1:51" ht="30">
      <c r="A36" s="149" t="s">
        <v>200</v>
      </c>
      <c r="B36" s="81">
        <f>'CVA 1-35 species'!$L38</f>
        <v>0</v>
      </c>
      <c r="C36" s="21">
        <f>'CVA 1-35 species'!$Q38</f>
        <v>0</v>
      </c>
      <c r="D36" s="21">
        <f>'CVA 1-35 species'!$V38</f>
        <v>0</v>
      </c>
      <c r="E36" s="21">
        <f>'CVA 1-35 species'!$AA38</f>
        <v>0</v>
      </c>
      <c r="F36" s="88">
        <f>'CVA 1-35 species'!$AF38</f>
        <v>0</v>
      </c>
      <c r="G36" s="21">
        <f>'CVA 1-35 species'!$AK38</f>
        <v>0</v>
      </c>
      <c r="H36" s="21">
        <f>'CVA 1-35 species'!$AP38</f>
        <v>0</v>
      </c>
      <c r="I36" s="21">
        <f>'CVA 1-35 species'!$AU38</f>
        <v>0</v>
      </c>
      <c r="J36" s="21">
        <f>'CVA 1-35 species'!$AZ38</f>
        <v>0</v>
      </c>
      <c r="K36" s="21">
        <f>'CVA 1-35 species'!$BE38</f>
        <v>0</v>
      </c>
      <c r="L36" s="21">
        <f>'CVA 1-35 species'!$BJ38</f>
        <v>0</v>
      </c>
      <c r="M36" s="21">
        <f>'CVA 1-35 species'!$BO38</f>
        <v>0</v>
      </c>
      <c r="N36" s="21">
        <f>'CVA 1-35 species'!$BT38</f>
        <v>0</v>
      </c>
      <c r="O36" s="21">
        <f>'CVA 1-35 species'!$BY38</f>
        <v>0</v>
      </c>
      <c r="P36" s="21">
        <f>'CVA 1-35 species'!$CD38</f>
        <v>0</v>
      </c>
      <c r="Q36" s="21">
        <f>'CVA 1-35 species'!$CI38</f>
        <v>0</v>
      </c>
      <c r="R36" s="21">
        <f>'CVA 1-35 species'!$CN38</f>
        <v>0</v>
      </c>
      <c r="S36" s="21">
        <f>'CVA 1-35 species'!$CS38</f>
        <v>0</v>
      </c>
      <c r="T36" s="21">
        <f>'CVA 1-35 species'!$CX38</f>
        <v>0</v>
      </c>
      <c r="U36" s="21">
        <f>'CVA 1-35 species'!$DC38</f>
        <v>0</v>
      </c>
      <c r="V36" s="21">
        <f>'CVA 1-35 species'!$DH38</f>
        <v>0</v>
      </c>
      <c r="W36" s="21">
        <f>'CVA 1-35 species'!$DM38</f>
        <v>0</v>
      </c>
      <c r="X36" s="21">
        <f>'CVA 1-35 species'!$DR38</f>
        <v>0</v>
      </c>
      <c r="Y36" s="21">
        <f>'CVA 1-35 species'!$DW38</f>
        <v>0</v>
      </c>
      <c r="Z36" s="21">
        <f>'CVA 1-35 species'!$EB38</f>
        <v>0</v>
      </c>
      <c r="AA36" s="21">
        <f>'CVA 1-35 species'!$EG38</f>
        <v>0</v>
      </c>
      <c r="AB36" s="21">
        <f>'CVA 1-35 species'!$EL38</f>
        <v>0</v>
      </c>
      <c r="AC36" s="21">
        <f>'CVA 1-35 species'!$EQ38</f>
        <v>0</v>
      </c>
      <c r="AD36" s="21">
        <f>'CVA 1-35 species'!$EV38</f>
        <v>0</v>
      </c>
      <c r="AE36" s="21">
        <f>'CVA 1-35 species'!$FA38</f>
        <v>0</v>
      </c>
      <c r="AF36" s="21">
        <f>'CVA 1-35 species'!$FF38</f>
        <v>0</v>
      </c>
      <c r="AG36" s="21">
        <f>'CVA 1-35 species'!$FK38</f>
        <v>0</v>
      </c>
      <c r="AH36" s="21">
        <f>'CVA 1-35 species'!$FP38</f>
        <v>0</v>
      </c>
      <c r="AI36" s="21">
        <f>'CVA 1-35 species'!$FU38</f>
        <v>0</v>
      </c>
      <c r="AJ36" s="21">
        <f>'CVA 1-35 species'!$FZ38</f>
        <v>0</v>
      </c>
      <c r="AK36" s="81">
        <f>'CVA 36-50 species'!$L39</f>
        <v>0</v>
      </c>
      <c r="AL36" s="21">
        <f>'CVA 36-50 species'!$Q39</f>
        <v>0</v>
      </c>
      <c r="AM36" s="21">
        <f>'CVA 36-50 species'!$V39</f>
        <v>0</v>
      </c>
      <c r="AN36" s="21">
        <f>'CVA 36-50 species'!$AA39</f>
        <v>0</v>
      </c>
      <c r="AO36" s="88">
        <f>'CVA 36-50 species'!$AF39</f>
        <v>0</v>
      </c>
      <c r="AP36" s="21">
        <f>'CVA 36-50 species'!$AK39</f>
        <v>0</v>
      </c>
      <c r="AQ36" s="21">
        <f>'CVA 36-50 species'!$AP39</f>
        <v>0</v>
      </c>
      <c r="AR36" s="21">
        <f>'CVA 36-50 species'!$AU39</f>
        <v>0</v>
      </c>
      <c r="AS36" s="21">
        <f>'CVA 36-50 species'!$AZ39</f>
        <v>0</v>
      </c>
      <c r="AT36" s="21">
        <f>'CVA 36-50 species'!$BE39</f>
        <v>0</v>
      </c>
      <c r="AU36" s="21">
        <f>'CVA 36-50 species'!$BJ39</f>
        <v>0</v>
      </c>
      <c r="AV36" s="21">
        <f>'CVA 36-50 species'!$BO39</f>
        <v>0</v>
      </c>
      <c r="AW36" s="21">
        <f>'CVA 36-50 species'!$BT39</f>
        <v>0</v>
      </c>
      <c r="AX36" s="21">
        <f>'CVA 36-50 species'!$BY39</f>
        <v>0</v>
      </c>
      <c r="AY36" s="21">
        <f>'CVA 36-50 species'!$CD39</f>
        <v>0</v>
      </c>
    </row>
    <row r="37" spans="1:51">
      <c r="A37" s="150" t="s">
        <v>108</v>
      </c>
      <c r="B37" s="81">
        <f>'CVA 1-35 species'!$L39</f>
        <v>0</v>
      </c>
      <c r="C37" s="21">
        <f>'CVA 1-35 species'!$Q39</f>
        <v>0</v>
      </c>
      <c r="D37" s="21">
        <f>'CVA 1-35 species'!$V39</f>
        <v>0</v>
      </c>
      <c r="E37" s="21">
        <f>'CVA 1-35 species'!$AA39</f>
        <v>0</v>
      </c>
      <c r="F37" s="88">
        <f>'CVA 1-35 species'!$AF39</f>
        <v>0</v>
      </c>
      <c r="G37" s="21">
        <f>'CVA 1-35 species'!$AK39</f>
        <v>0</v>
      </c>
      <c r="H37" s="21">
        <f>'CVA 1-35 species'!$AP39</f>
        <v>0</v>
      </c>
      <c r="I37" s="21">
        <f>'CVA 1-35 species'!$AU39</f>
        <v>0</v>
      </c>
      <c r="J37" s="21">
        <f>'CVA 1-35 species'!$AZ39</f>
        <v>0</v>
      </c>
      <c r="K37" s="21">
        <f>'CVA 1-35 species'!$BE39</f>
        <v>0</v>
      </c>
      <c r="L37" s="21">
        <f>'CVA 1-35 species'!$BJ39</f>
        <v>0</v>
      </c>
      <c r="M37" s="21">
        <f>'CVA 1-35 species'!$BO39</f>
        <v>0</v>
      </c>
      <c r="N37" s="21">
        <f>'CVA 1-35 species'!$BT39</f>
        <v>0</v>
      </c>
      <c r="O37" s="21">
        <f>'CVA 1-35 species'!$BY39</f>
        <v>0</v>
      </c>
      <c r="P37" s="21">
        <f>'CVA 1-35 species'!$CD39</f>
        <v>0</v>
      </c>
      <c r="Q37" s="21">
        <f>'CVA 1-35 species'!$CI39</f>
        <v>0</v>
      </c>
      <c r="R37" s="21">
        <f>'CVA 1-35 species'!$CN39</f>
        <v>0</v>
      </c>
      <c r="S37" s="21">
        <f>'CVA 1-35 species'!$CS39</f>
        <v>0</v>
      </c>
      <c r="T37" s="21">
        <f>'CVA 1-35 species'!$CX39</f>
        <v>0</v>
      </c>
      <c r="U37" s="21">
        <f>'CVA 1-35 species'!$DC39</f>
        <v>0</v>
      </c>
      <c r="V37" s="21">
        <f>'CVA 1-35 species'!$DH39</f>
        <v>0</v>
      </c>
      <c r="W37" s="21">
        <f>'CVA 1-35 species'!$DM39</f>
        <v>0</v>
      </c>
      <c r="X37" s="21">
        <f>'CVA 1-35 species'!$DR39</f>
        <v>0</v>
      </c>
      <c r="Y37" s="21">
        <f>'CVA 1-35 species'!$DW39</f>
        <v>0</v>
      </c>
      <c r="Z37" s="21">
        <f>'CVA 1-35 species'!$EB39</f>
        <v>0</v>
      </c>
      <c r="AA37" s="21">
        <f>'CVA 1-35 species'!$EG39</f>
        <v>0</v>
      </c>
      <c r="AB37" s="21">
        <f>'CVA 1-35 species'!$EL39</f>
        <v>0</v>
      </c>
      <c r="AC37" s="21">
        <f>'CVA 1-35 species'!$EQ39</f>
        <v>0</v>
      </c>
      <c r="AD37" s="21">
        <f>'CVA 1-35 species'!$EV39</f>
        <v>0</v>
      </c>
      <c r="AE37" s="21">
        <f>'CVA 1-35 species'!$FA39</f>
        <v>0</v>
      </c>
      <c r="AF37" s="21">
        <f>'CVA 1-35 species'!$FF39</f>
        <v>0</v>
      </c>
      <c r="AG37" s="21">
        <f>'CVA 1-35 species'!$FK39</f>
        <v>0</v>
      </c>
      <c r="AH37" s="21">
        <f>'CVA 1-35 species'!$FP39</f>
        <v>0</v>
      </c>
      <c r="AI37" s="21">
        <f>'CVA 1-35 species'!$FU39</f>
        <v>0</v>
      </c>
      <c r="AJ37" s="21">
        <f>'CVA 1-35 species'!$FZ39</f>
        <v>0</v>
      </c>
      <c r="AK37" s="81">
        <f>'CVA 36-50 species'!$L40</f>
        <v>0</v>
      </c>
      <c r="AL37" s="21">
        <f>'CVA 36-50 species'!$Q40</f>
        <v>0</v>
      </c>
      <c r="AM37" s="21">
        <f>'CVA 36-50 species'!$V40</f>
        <v>0</v>
      </c>
      <c r="AN37" s="21">
        <f>'CVA 36-50 species'!$AA40</f>
        <v>0</v>
      </c>
      <c r="AO37" s="88">
        <f>'CVA 36-50 species'!$AF40</f>
        <v>0</v>
      </c>
      <c r="AP37" s="21">
        <f>'CVA 36-50 species'!$AK40</f>
        <v>0</v>
      </c>
      <c r="AQ37" s="21">
        <f>'CVA 36-50 species'!$AP40</f>
        <v>0</v>
      </c>
      <c r="AR37" s="21">
        <f>'CVA 36-50 species'!$AU40</f>
        <v>0</v>
      </c>
      <c r="AS37" s="21">
        <f>'CVA 36-50 species'!$AZ40</f>
        <v>0</v>
      </c>
      <c r="AT37" s="21">
        <f>'CVA 36-50 species'!$BE40</f>
        <v>0</v>
      </c>
      <c r="AU37" s="21">
        <f>'CVA 36-50 species'!$BJ40</f>
        <v>0</v>
      </c>
      <c r="AV37" s="21">
        <f>'CVA 36-50 species'!$BO40</f>
        <v>0</v>
      </c>
      <c r="AW37" s="21">
        <f>'CVA 36-50 species'!$BT40</f>
        <v>0</v>
      </c>
      <c r="AX37" s="21">
        <f>'CVA 36-50 species'!$BY40</f>
        <v>0</v>
      </c>
      <c r="AY37" s="21">
        <f>'CVA 36-50 species'!$CD40</f>
        <v>0</v>
      </c>
    </row>
    <row r="38" spans="1:51">
      <c r="A38" s="149" t="s">
        <v>201</v>
      </c>
      <c r="B38" s="81">
        <f>'CVA 1-35 species'!$L40</f>
        <v>0</v>
      </c>
      <c r="C38" s="21">
        <f>'CVA 1-35 species'!$Q40</f>
        <v>0</v>
      </c>
      <c r="D38" s="21">
        <f>'CVA 1-35 species'!$V40</f>
        <v>0</v>
      </c>
      <c r="E38" s="21">
        <f>'CVA 1-35 species'!$AA40</f>
        <v>0</v>
      </c>
      <c r="F38" s="88">
        <f>'CVA 1-35 species'!$AF40</f>
        <v>0</v>
      </c>
      <c r="G38" s="21">
        <f>'CVA 1-35 species'!$AK40</f>
        <v>0</v>
      </c>
      <c r="H38" s="21">
        <f>'CVA 1-35 species'!$AP40</f>
        <v>0</v>
      </c>
      <c r="I38" s="21">
        <f>'CVA 1-35 species'!$AU40</f>
        <v>0</v>
      </c>
      <c r="J38" s="21">
        <f>'CVA 1-35 species'!$AZ40</f>
        <v>0</v>
      </c>
      <c r="K38" s="21">
        <f>'CVA 1-35 species'!$BE40</f>
        <v>0</v>
      </c>
      <c r="L38" s="21">
        <f>'CVA 1-35 species'!$BJ40</f>
        <v>0</v>
      </c>
      <c r="M38" s="21">
        <f>'CVA 1-35 species'!$BO40</f>
        <v>0</v>
      </c>
      <c r="N38" s="21">
        <f>'CVA 1-35 species'!$BT40</f>
        <v>0</v>
      </c>
      <c r="O38" s="21">
        <f>'CVA 1-35 species'!$BY40</f>
        <v>0</v>
      </c>
      <c r="P38" s="21">
        <f>'CVA 1-35 species'!$CD40</f>
        <v>0</v>
      </c>
      <c r="Q38" s="21">
        <f>'CVA 1-35 species'!$CI40</f>
        <v>0</v>
      </c>
      <c r="R38" s="21">
        <f>'CVA 1-35 species'!$CN40</f>
        <v>0</v>
      </c>
      <c r="S38" s="21">
        <f>'CVA 1-35 species'!$CS40</f>
        <v>0</v>
      </c>
      <c r="T38" s="21">
        <f>'CVA 1-35 species'!$CX40</f>
        <v>0</v>
      </c>
      <c r="U38" s="21">
        <f>'CVA 1-35 species'!$DC40</f>
        <v>0</v>
      </c>
      <c r="V38" s="21">
        <f>'CVA 1-35 species'!$DH40</f>
        <v>0</v>
      </c>
      <c r="W38" s="21">
        <f>'CVA 1-35 species'!$DM40</f>
        <v>0</v>
      </c>
      <c r="X38" s="21">
        <f>'CVA 1-35 species'!$DR40</f>
        <v>0</v>
      </c>
      <c r="Y38" s="21">
        <f>'CVA 1-35 species'!$DW40</f>
        <v>0</v>
      </c>
      <c r="Z38" s="21">
        <f>'CVA 1-35 species'!$EB40</f>
        <v>0</v>
      </c>
      <c r="AA38" s="21">
        <f>'CVA 1-35 species'!$EG40</f>
        <v>0</v>
      </c>
      <c r="AB38" s="21">
        <f>'CVA 1-35 species'!$EL40</f>
        <v>0</v>
      </c>
      <c r="AC38" s="21">
        <f>'CVA 1-35 species'!$EQ40</f>
        <v>0</v>
      </c>
      <c r="AD38" s="21">
        <f>'CVA 1-35 species'!$EV40</f>
        <v>0</v>
      </c>
      <c r="AE38" s="21">
        <f>'CVA 1-35 species'!$FA40</f>
        <v>0</v>
      </c>
      <c r="AF38" s="21">
        <f>'CVA 1-35 species'!$FF40</f>
        <v>0</v>
      </c>
      <c r="AG38" s="21">
        <f>'CVA 1-35 species'!$FK40</f>
        <v>0</v>
      </c>
      <c r="AH38" s="21">
        <f>'CVA 1-35 species'!$FP40</f>
        <v>0</v>
      </c>
      <c r="AI38" s="21">
        <f>'CVA 1-35 species'!$FU40</f>
        <v>0</v>
      </c>
      <c r="AJ38" s="21">
        <f>'CVA 1-35 species'!$FZ40</f>
        <v>0</v>
      </c>
      <c r="AK38" s="81" t="str">
        <f>'CVA 36-50 species'!$L41</f>
        <v/>
      </c>
      <c r="AL38" s="21" t="str">
        <f>'CVA 36-50 species'!$Q41</f>
        <v/>
      </c>
      <c r="AM38" s="21" t="str">
        <f>'CVA 36-50 species'!$V41</f>
        <v/>
      </c>
      <c r="AN38" s="21" t="str">
        <f>'CVA 36-50 species'!$AA41</f>
        <v/>
      </c>
      <c r="AO38" s="88" t="str">
        <f>'CVA 36-50 species'!$AF41</f>
        <v/>
      </c>
      <c r="AP38" s="21" t="str">
        <f>'CVA 36-50 species'!$AK41</f>
        <v/>
      </c>
      <c r="AQ38" s="21" t="str">
        <f>'CVA 36-50 species'!$AP41</f>
        <v/>
      </c>
      <c r="AR38" s="21" t="str">
        <f>'CVA 36-50 species'!$AU41</f>
        <v/>
      </c>
      <c r="AS38" s="21" t="str">
        <f>'CVA 36-50 species'!$AZ41</f>
        <v/>
      </c>
      <c r="AT38" s="21" t="str">
        <f>'CVA 36-50 species'!$BE41</f>
        <v/>
      </c>
      <c r="AU38" s="21" t="str">
        <f>'CVA 36-50 species'!$BJ41</f>
        <v/>
      </c>
      <c r="AV38" s="21" t="str">
        <f>'CVA 36-50 species'!$BO41</f>
        <v/>
      </c>
      <c r="AW38" s="21" t="str">
        <f>'CVA 36-50 species'!$BT41</f>
        <v/>
      </c>
      <c r="AX38" s="21" t="str">
        <f>'CVA 36-50 species'!$BY41</f>
        <v/>
      </c>
      <c r="AY38" s="21" t="str">
        <f>'CVA 36-50 species'!$CD41</f>
        <v/>
      </c>
    </row>
    <row r="39" spans="1:51">
      <c r="A39" s="149"/>
      <c r="B39" s="81"/>
      <c r="F39" s="88"/>
      <c r="AK39" s="81"/>
      <c r="AO39" s="88"/>
    </row>
    <row r="40" spans="1:51" s="93" customFormat="1">
      <c r="A40" s="91" t="s">
        <v>474</v>
      </c>
      <c r="B40" s="92" t="str">
        <f>'CVA 1-35 species'!$L41</f>
        <v/>
      </c>
      <c r="C40" s="93" t="str">
        <f>'CVA 1-35 species'!$Q41</f>
        <v/>
      </c>
      <c r="D40" s="93" t="str">
        <f>'CVA 1-35 species'!$V41</f>
        <v/>
      </c>
      <c r="E40" s="93" t="str">
        <f>'CVA 1-35 species'!$AA41</f>
        <v/>
      </c>
      <c r="F40" s="94" t="str">
        <f>'CVA 1-35 species'!$AF41</f>
        <v/>
      </c>
      <c r="G40" s="93" t="str">
        <f>'CVA 1-35 species'!$AK41</f>
        <v/>
      </c>
      <c r="H40" s="93" t="str">
        <f>'CVA 1-35 species'!$AP41</f>
        <v/>
      </c>
      <c r="I40" s="93" t="str">
        <f>'CVA 1-35 species'!$AU41</f>
        <v/>
      </c>
      <c r="J40" s="93" t="str">
        <f>'CVA 1-35 species'!$AZ41</f>
        <v/>
      </c>
      <c r="K40" s="93" t="str">
        <f>'CVA 1-35 species'!$BE41</f>
        <v/>
      </c>
      <c r="L40" s="93" t="str">
        <f>'CVA 1-35 species'!$BJ41</f>
        <v/>
      </c>
      <c r="M40" s="93" t="str">
        <f>'CVA 1-35 species'!$BO41</f>
        <v/>
      </c>
      <c r="N40" s="93" t="str">
        <f>'CVA 1-35 species'!$BT41</f>
        <v/>
      </c>
      <c r="O40" s="93" t="str">
        <f>'CVA 1-35 species'!$BY41</f>
        <v/>
      </c>
      <c r="P40" s="93" t="str">
        <f>'CVA 1-35 species'!$CD41</f>
        <v/>
      </c>
      <c r="Q40" s="93" t="str">
        <f>'CVA 1-35 species'!$CI41</f>
        <v/>
      </c>
      <c r="R40" s="93" t="str">
        <f>'CVA 1-35 species'!$CN41</f>
        <v/>
      </c>
      <c r="S40" s="93" t="str">
        <f>'CVA 1-35 species'!$CS41</f>
        <v/>
      </c>
      <c r="T40" s="93" t="str">
        <f>'CVA 1-35 species'!$CX41</f>
        <v/>
      </c>
      <c r="U40" s="93" t="str">
        <f>'CVA 1-35 species'!$DC41</f>
        <v/>
      </c>
      <c r="V40" s="93" t="str">
        <f>'CVA 1-35 species'!$DH41</f>
        <v/>
      </c>
      <c r="W40" s="93" t="str">
        <f>'CVA 1-35 species'!$DM41</f>
        <v/>
      </c>
      <c r="X40" s="93" t="str">
        <f>'CVA 1-35 species'!$DR41</f>
        <v/>
      </c>
      <c r="Y40" s="93" t="str">
        <f>'CVA 1-35 species'!$DW41</f>
        <v/>
      </c>
      <c r="Z40" s="93" t="str">
        <f>'CVA 1-35 species'!$EB41</f>
        <v/>
      </c>
      <c r="AA40" s="93" t="str">
        <f>'CVA 1-35 species'!$EG41</f>
        <v/>
      </c>
      <c r="AB40" s="93" t="str">
        <f>'CVA 1-35 species'!$EL41</f>
        <v/>
      </c>
      <c r="AC40" s="93" t="str">
        <f>'CVA 1-35 species'!$EQ41</f>
        <v/>
      </c>
      <c r="AD40" s="93" t="str">
        <f>'CVA 1-35 species'!$EV41</f>
        <v/>
      </c>
      <c r="AE40" s="93" t="str">
        <f>'CVA 1-35 species'!$FA41</f>
        <v/>
      </c>
      <c r="AF40" s="93" t="str">
        <f>'CVA 1-35 species'!$FF41</f>
        <v/>
      </c>
      <c r="AG40" s="93" t="str">
        <f>'CVA 1-35 species'!$FK41</f>
        <v/>
      </c>
      <c r="AH40" s="93" t="str">
        <f>'CVA 1-35 species'!$FP41</f>
        <v/>
      </c>
      <c r="AI40" s="93" t="str">
        <f>'CVA 1-35 species'!$FU41</f>
        <v/>
      </c>
      <c r="AJ40" s="93" t="str">
        <f>'CVA 1-35 species'!$FZ41</f>
        <v/>
      </c>
      <c r="AK40" s="92" t="str">
        <f>'CVA 36-50 species'!$L41</f>
        <v/>
      </c>
      <c r="AL40" s="93" t="str">
        <f>'CVA 36-50 species'!$Q41</f>
        <v/>
      </c>
      <c r="AM40" s="93" t="str">
        <f>'CVA 36-50 species'!$V41</f>
        <v/>
      </c>
      <c r="AN40" s="93" t="str">
        <f>'CVA 36-50 species'!$AA41</f>
        <v/>
      </c>
      <c r="AO40" s="94" t="str">
        <f>'CVA 36-50 species'!$AF41</f>
        <v/>
      </c>
      <c r="AP40" s="93" t="str">
        <f>'CVA 36-50 species'!$AK41</f>
        <v/>
      </c>
      <c r="AQ40" s="93" t="str">
        <f>'CVA 36-50 species'!$AP41</f>
        <v/>
      </c>
      <c r="AR40" s="93" t="str">
        <f>'CVA 36-50 species'!$AU41</f>
        <v/>
      </c>
      <c r="AS40" s="93" t="str">
        <f>'CVA 36-50 species'!$AZ41</f>
        <v/>
      </c>
      <c r="AT40" s="93" t="str">
        <f>'CVA 36-50 species'!$BE41</f>
        <v/>
      </c>
      <c r="AU40" s="93" t="str">
        <f>'CVA 36-50 species'!$BJ41</f>
        <v/>
      </c>
      <c r="AV40" s="93" t="str">
        <f>'CVA 36-50 species'!$BO41</f>
        <v/>
      </c>
      <c r="AW40" s="93" t="str">
        <f>'CVA 36-50 species'!$BT41</f>
        <v/>
      </c>
      <c r="AX40" s="93" t="str">
        <f>'CVA 36-50 species'!$BY41</f>
        <v/>
      </c>
      <c r="AY40" s="93" t="str">
        <f>'CVA 36-50 species'!$CD41</f>
        <v/>
      </c>
    </row>
    <row r="42" spans="1:51" s="193" customFormat="1">
      <c r="A42" s="195" t="s">
        <v>475</v>
      </c>
      <c r="B42" s="196" t="str">
        <f>IFERROR(AVERAGE('Regional Exposure'!$K2:K24), "")</f>
        <v/>
      </c>
    </row>
    <row r="44" spans="1:51" ht="15.95" customHeight="1"/>
    <row r="45" spans="1:51" s="90" customFormat="1" ht="15.95" customHeight="1">
      <c r="A45" s="89"/>
    </row>
  </sheetData>
  <conditionalFormatting sqref="B42">
    <cfRule type="containsText" dxfId="0" priority="1" operator="containsText" text="0">
      <formula>NOT(ISERROR(SEARCH("0",B42)))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5FF-A982-384A-AC38-E775B6B39C55}">
  <sheetPr>
    <tabColor theme="7"/>
  </sheetPr>
  <dimension ref="A1:BS53"/>
  <sheetViews>
    <sheetView topLeftCell="A4" zoomScale="137" workbookViewId="0">
      <selection activeCell="B14" sqref="B14"/>
    </sheetView>
  </sheetViews>
  <sheetFormatPr defaultColWidth="11.42578125" defaultRowHeight="15"/>
  <cols>
    <col min="1" max="1" width="32.42578125" customWidth="1"/>
    <col min="2" max="51" width="10.85546875" customWidth="1"/>
  </cols>
  <sheetData>
    <row r="1" spans="1:71" s="85" customFormat="1">
      <c r="B1" s="85" t="s">
        <v>180</v>
      </c>
      <c r="C1" s="85" t="s">
        <v>130</v>
      </c>
      <c r="D1" s="85" t="s">
        <v>131</v>
      </c>
      <c r="E1" s="85" t="s">
        <v>132</v>
      </c>
      <c r="F1" s="85" t="s">
        <v>133</v>
      </c>
      <c r="G1" s="85" t="s">
        <v>134</v>
      </c>
      <c r="H1" s="85" t="s">
        <v>135</v>
      </c>
      <c r="I1" s="85" t="s">
        <v>136</v>
      </c>
      <c r="J1" s="85" t="s">
        <v>137</v>
      </c>
      <c r="K1" s="85" t="s">
        <v>138</v>
      </c>
      <c r="L1" s="85" t="s">
        <v>139</v>
      </c>
      <c r="M1" s="85" t="s">
        <v>140</v>
      </c>
      <c r="N1" s="85" t="s">
        <v>141</v>
      </c>
      <c r="O1" s="85" t="s">
        <v>142</v>
      </c>
      <c r="P1" s="85" t="s">
        <v>143</v>
      </c>
      <c r="Q1" s="85" t="s">
        <v>144</v>
      </c>
      <c r="R1" s="85" t="s">
        <v>145</v>
      </c>
      <c r="S1" s="85" t="s">
        <v>146</v>
      </c>
      <c r="T1" s="85" t="s">
        <v>147</v>
      </c>
      <c r="U1" s="85" t="s">
        <v>148</v>
      </c>
      <c r="V1" s="85" t="s">
        <v>149</v>
      </c>
      <c r="W1" s="85" t="s">
        <v>150</v>
      </c>
      <c r="X1" s="85" t="s">
        <v>151</v>
      </c>
      <c r="Y1" s="85" t="s">
        <v>152</v>
      </c>
      <c r="Z1" s="85" t="s">
        <v>153</v>
      </c>
      <c r="AA1" s="85" t="s">
        <v>154</v>
      </c>
      <c r="AB1" s="85" t="s">
        <v>155</v>
      </c>
      <c r="AC1" s="85" t="s">
        <v>156</v>
      </c>
      <c r="AD1" s="85" t="s">
        <v>157</v>
      </c>
      <c r="AE1" s="85" t="s">
        <v>158</v>
      </c>
      <c r="AF1" s="85" t="s">
        <v>159</v>
      </c>
      <c r="AG1" s="85" t="s">
        <v>160</v>
      </c>
      <c r="AH1" s="85" t="s">
        <v>161</v>
      </c>
      <c r="AI1" s="85" t="s">
        <v>162</v>
      </c>
      <c r="AJ1" s="85" t="s">
        <v>163</v>
      </c>
      <c r="AK1" s="85" t="s">
        <v>164</v>
      </c>
      <c r="AL1" s="85" t="s">
        <v>165</v>
      </c>
      <c r="AM1" s="85" t="s">
        <v>166</v>
      </c>
      <c r="AN1" s="85" t="s">
        <v>167</v>
      </c>
      <c r="AO1" s="85" t="s">
        <v>168</v>
      </c>
      <c r="AP1" s="85" t="s">
        <v>169</v>
      </c>
      <c r="AQ1" s="85" t="s">
        <v>170</v>
      </c>
      <c r="AR1" s="85" t="s">
        <v>171</v>
      </c>
      <c r="AS1" s="85" t="s">
        <v>172</v>
      </c>
      <c r="AT1" s="85" t="s">
        <v>173</v>
      </c>
      <c r="AU1" s="85" t="s">
        <v>174</v>
      </c>
      <c r="AV1" s="85" t="s">
        <v>175</v>
      </c>
      <c r="AW1" s="85" t="s">
        <v>176</v>
      </c>
      <c r="AX1" s="85" t="s">
        <v>177</v>
      </c>
      <c r="AY1" s="85" t="s">
        <v>178</v>
      </c>
    </row>
    <row r="2" spans="1:71">
      <c r="A2" t="s">
        <v>25</v>
      </c>
      <c r="B2" s="130">
        <f>'CVA 1-35 species'!$J$4 + ROW()/1000</f>
        <v>2E-3</v>
      </c>
      <c r="C2" s="153">
        <f>'CVA 1-35 species'!$O$4 + ROW()/1000</f>
        <v>2E-3</v>
      </c>
      <c r="D2" s="153">
        <f>'CVA 1-35 species'!$T$4 + ROW()/1000</f>
        <v>2E-3</v>
      </c>
      <c r="E2" s="153">
        <f>'CVA 1-35 species'!$Y$4 + ROW()/1000</f>
        <v>2E-3</v>
      </c>
      <c r="F2" s="154">
        <f>'CVA 1-35 species'!$AD$4 + ROW()/1000</f>
        <v>2E-3</v>
      </c>
      <c r="G2" s="153">
        <f>'CVA 1-35 species'!$AI$4 + ROW()/1000</f>
        <v>2E-3</v>
      </c>
      <c r="H2" s="153">
        <f>'CVA 1-35 species'!$AN$4 + ROW()/1000</f>
        <v>2E-3</v>
      </c>
      <c r="I2" s="153">
        <f>'CVA 1-35 species'!$AS$4 + ROW()/1000</f>
        <v>2E-3</v>
      </c>
      <c r="J2" s="153">
        <f>'CVA 1-35 species'!$AX$4 + ROW()/1000</f>
        <v>2E-3</v>
      </c>
      <c r="K2" s="153">
        <f>'CVA 1-35 species'!$BC$4 + ROW()/1000</f>
        <v>2E-3</v>
      </c>
      <c r="L2" s="153">
        <f>'CVA 1-35 species'!$BH$4 + ROW()/1000</f>
        <v>2E-3</v>
      </c>
      <c r="M2" s="153">
        <f>'CVA 1-35 species'!$BM$4 + ROW()/1000</f>
        <v>2E-3</v>
      </c>
      <c r="N2" s="153">
        <f>'CVA 1-35 species'!$BR$4 + ROW()/1000</f>
        <v>2E-3</v>
      </c>
      <c r="O2" s="153">
        <f>'CVA 1-35 species'!$BW$4 + ROW()/1000</f>
        <v>2E-3</v>
      </c>
      <c r="P2" s="153">
        <f>'CVA 1-35 species'!$CB$4 + ROW()/1000</f>
        <v>2E-3</v>
      </c>
      <c r="Q2" s="153">
        <f>'CVA 1-35 species'!$CG$4 + ROW()/1000</f>
        <v>2E-3</v>
      </c>
      <c r="R2" s="153">
        <f>'CVA 1-35 species'!$CL$4 + ROW()/1000</f>
        <v>2E-3</v>
      </c>
      <c r="S2" s="153">
        <f>'CVA 1-35 species'!$CQ$4 + ROW()/1000</f>
        <v>2E-3</v>
      </c>
      <c r="T2" s="153">
        <f>'CVA 1-35 species'!$CV$4 + ROW()/1000</f>
        <v>2E-3</v>
      </c>
      <c r="U2" s="153">
        <f>'CVA 1-35 species'!$DA$4 + ROW()/1000</f>
        <v>2E-3</v>
      </c>
      <c r="V2" s="153">
        <f>'CVA 1-35 species'!$DF$4 + ROW()/1000</f>
        <v>2E-3</v>
      </c>
      <c r="W2" s="153">
        <f>'CVA 1-35 species'!$DK$4 + ROW()/1000</f>
        <v>2E-3</v>
      </c>
      <c r="X2" s="153">
        <f>'CVA 1-35 species'!$DP$4 + ROW()/1000</f>
        <v>2E-3</v>
      </c>
      <c r="Y2" s="153">
        <f>'CVA 1-35 species'!$DU$4 + ROW()/1000</f>
        <v>2E-3</v>
      </c>
      <c r="Z2" s="153">
        <f>'CVA 1-35 species'!$DZ$4 + ROW()/1000</f>
        <v>2E-3</v>
      </c>
      <c r="AA2" s="153">
        <f>'CVA 1-35 species'!$EE$4 + ROW()/1000</f>
        <v>2E-3</v>
      </c>
      <c r="AB2" s="153">
        <f>'CVA 1-35 species'!$EJ$4 + ROW()/1000</f>
        <v>2E-3</v>
      </c>
      <c r="AC2" s="153">
        <f>'CVA 1-35 species'!$EO$4 + ROW()/1000</f>
        <v>2E-3</v>
      </c>
      <c r="AD2" s="153">
        <f>'CVA 1-35 species'!$ET$4 + ROW()/1000</f>
        <v>2E-3</v>
      </c>
      <c r="AE2" s="153">
        <f>'CVA 1-35 species'!$EY$4 + ROW()/1000</f>
        <v>2E-3</v>
      </c>
      <c r="AF2" s="153">
        <f>'CVA 1-35 species'!$FD$4 + ROW()/1000</f>
        <v>2E-3</v>
      </c>
      <c r="AG2" s="153">
        <f>'CVA 1-35 species'!$FI$4 + ROW()/1000</f>
        <v>2E-3</v>
      </c>
      <c r="AH2" s="153">
        <f>'CVA 1-35 species'!$FN$4 + ROW()/1000</f>
        <v>2E-3</v>
      </c>
      <c r="AI2" s="153">
        <f>'CVA 1-35 species'!$FS$4 + ROW()/1000</f>
        <v>2E-3</v>
      </c>
      <c r="AJ2" s="153">
        <f>'CVA 1-35 species'!$FX$4 + ROW()/1000</f>
        <v>2E-3</v>
      </c>
      <c r="AK2" s="130">
        <f>'CVA 36-50 species'!$J4 + ROW()/1000</f>
        <v>2E-3</v>
      </c>
      <c r="AL2" s="153">
        <f>'CVA 36-50 species'!$O4 + ROW()/1000</f>
        <v>2E-3</v>
      </c>
      <c r="AM2" s="153">
        <f>'CVA 36-50 species'!$T4 + ROW()/1000</f>
        <v>2E-3</v>
      </c>
      <c r="AN2" s="153">
        <f>'CVA 36-50 species'!$Y4 + ROW()/1000</f>
        <v>2E-3</v>
      </c>
      <c r="AO2" s="154">
        <f>'CVA 36-50 species'!$AD4 + ROW()/1000</f>
        <v>2E-3</v>
      </c>
      <c r="AP2" s="153">
        <f>'CVA 36-50 species'!$AI4 + ROW()/1000</f>
        <v>2E-3</v>
      </c>
      <c r="AQ2" s="153">
        <f>'CVA 36-50 species'!$AN4 + ROW()/1000</f>
        <v>2E-3</v>
      </c>
      <c r="AR2" s="153">
        <f>'CVA 36-50 species'!$AS4 + ROW()/1000</f>
        <v>2E-3</v>
      </c>
      <c r="AS2" s="153">
        <f>'CVA 36-50 species'!$AX4 + ROW()/1000</f>
        <v>2E-3</v>
      </c>
      <c r="AT2" s="153">
        <f>'CVA 36-50 species'!$BC4 + ROW()/1000</f>
        <v>2E-3</v>
      </c>
      <c r="AU2" s="153">
        <f>'CVA 36-50 species'!$BH4 + ROW()/1000</f>
        <v>2E-3</v>
      </c>
      <c r="AV2" s="153">
        <f>'CVA 36-50 species'!$BM4 + ROW()/1000</f>
        <v>2E-3</v>
      </c>
      <c r="AW2" s="153">
        <f>'CVA 36-50 species'!$BR4 + ROW()/1000</f>
        <v>2E-3</v>
      </c>
      <c r="AX2" s="153">
        <f>'CVA 36-50 species'!$BW4 + ROW()/1000</f>
        <v>2E-3</v>
      </c>
      <c r="AY2" s="153">
        <f>'CVA 36-50 species'!$CB4 + ROW()/1000</f>
        <v>2E-3</v>
      </c>
      <c r="AZ2" s="21" t="s">
        <v>208</v>
      </c>
      <c r="BA2" s="21"/>
      <c r="BB2" s="21"/>
      <c r="BC2" s="21"/>
      <c r="BD2" s="21"/>
      <c r="BE2" s="21"/>
      <c r="BF2" s="21"/>
      <c r="BG2" s="21"/>
      <c r="BH2" s="21"/>
      <c r="BI2" s="21"/>
      <c r="BJ2" s="21"/>
      <c r="BK2" s="21"/>
      <c r="BL2" s="21"/>
      <c r="BM2" s="21"/>
      <c r="BN2" s="21"/>
      <c r="BO2" s="21"/>
      <c r="BP2" s="21"/>
      <c r="BQ2" s="21"/>
      <c r="BR2" s="21"/>
      <c r="BS2" s="21"/>
    </row>
    <row r="3" spans="1:71">
      <c r="A3" s="21" t="s">
        <v>28</v>
      </c>
      <c r="B3" s="130">
        <f>'CVA 1-35 species'!J5+ ROW()/1000</f>
        <v>3.0000000000000001E-3</v>
      </c>
      <c r="C3" s="153">
        <f>'CVA 1-35 species'!O5 + ROW()/1000</f>
        <v>3.0000000000000001E-3</v>
      </c>
      <c r="D3" s="153">
        <f>'CVA 1-35 species'!T5 + ROW()/1000</f>
        <v>3.0000000000000001E-3</v>
      </c>
      <c r="E3" s="153">
        <f>'CVA 1-35 species'!Y5 + ROW()/1000</f>
        <v>3.0000000000000001E-3</v>
      </c>
      <c r="F3" s="153">
        <f>'CVA 1-35 species'!AD5 + ROW()/1000</f>
        <v>3.0000000000000001E-3</v>
      </c>
      <c r="G3" s="153">
        <f>'CVA 1-35 species'!AI5 + ROW()/1000</f>
        <v>3.0000000000000001E-3</v>
      </c>
      <c r="H3" s="153">
        <f>'CVA 1-35 species'!AN5 + ROW()/1000</f>
        <v>3.0000000000000001E-3</v>
      </c>
      <c r="I3" s="153">
        <f>'CVA 1-35 species'!AS5 + ROW()/1000</f>
        <v>3.0000000000000001E-3</v>
      </c>
      <c r="J3" s="153">
        <f>'CVA 1-35 species'!AX5 + ROW()/1000</f>
        <v>3.0000000000000001E-3</v>
      </c>
      <c r="K3" s="153">
        <f>'CVA 1-35 species'!BC5 + ROW()/1000</f>
        <v>3.0000000000000001E-3</v>
      </c>
      <c r="L3" s="153">
        <f>'CVA 1-35 species'!BH5 + ROW()/1000</f>
        <v>3.0000000000000001E-3</v>
      </c>
      <c r="M3" s="153">
        <f>'CVA 1-35 species'!BM5 + ROW()/1000</f>
        <v>3.0000000000000001E-3</v>
      </c>
      <c r="N3" s="153">
        <f>'CVA 1-35 species'!BR5 + ROW()/1000</f>
        <v>3.0000000000000001E-3</v>
      </c>
      <c r="O3" s="153">
        <f>'CVA 1-35 species'!BW5 + ROW()/1000</f>
        <v>3.0000000000000001E-3</v>
      </c>
      <c r="P3" s="153">
        <f>'CVA 1-35 species'!CB5 + ROW()/1000</f>
        <v>3.0000000000000001E-3</v>
      </c>
      <c r="Q3" s="153">
        <f>'CVA 1-35 species'!CG5 + ROW()/1000</f>
        <v>3.0000000000000001E-3</v>
      </c>
      <c r="R3" s="153">
        <f>'CVA 1-35 species'!CL5 + ROW()/1000</f>
        <v>3.0000000000000001E-3</v>
      </c>
      <c r="S3" s="153">
        <f>'CVA 1-35 species'!CQ5 + ROW()/1000</f>
        <v>3.0000000000000001E-3</v>
      </c>
      <c r="T3" s="153">
        <f>'CVA 1-35 species'!CV5 + ROW()/1000</f>
        <v>3.0000000000000001E-3</v>
      </c>
      <c r="U3" s="153">
        <f>'CVA 1-35 species'!DA5 + ROW()/1000</f>
        <v>3.0000000000000001E-3</v>
      </c>
      <c r="V3" s="153">
        <f>'CVA 1-35 species'!DF5 + ROW()/1000</f>
        <v>3.0000000000000001E-3</v>
      </c>
      <c r="W3" s="153">
        <f>'CVA 1-35 species'!DK5 + ROW()/1000</f>
        <v>3.0000000000000001E-3</v>
      </c>
      <c r="X3" s="153">
        <f>'CVA 1-35 species'!DP5 + ROW()/1000</f>
        <v>3.0000000000000001E-3</v>
      </c>
      <c r="Y3" s="153">
        <f>'CVA 1-35 species'!DU5 + ROW()/1000</f>
        <v>3.0000000000000001E-3</v>
      </c>
      <c r="Z3" s="153">
        <f>'CVA 1-35 species'!DZ5 + ROW()/1000</f>
        <v>3.0000000000000001E-3</v>
      </c>
      <c r="AA3" s="153">
        <f>'CVA 1-35 species'!EE5 + ROW()/1000</f>
        <v>3.0000000000000001E-3</v>
      </c>
      <c r="AB3" s="153">
        <f>'CVA 1-35 species'!EJ5 + ROW()/1000</f>
        <v>3.0000000000000001E-3</v>
      </c>
      <c r="AC3" s="153">
        <f>'CVA 1-35 species'!EO5+ ROW()/1000</f>
        <v>3.0000000000000001E-3</v>
      </c>
      <c r="AD3" s="153">
        <f>'CVA 1-35 species'!ET5 + ROW()/1000</f>
        <v>3.0000000000000001E-3</v>
      </c>
      <c r="AE3" s="153">
        <f>'CVA 1-35 species'!EY5 + ROW()/1000</f>
        <v>3.0000000000000001E-3</v>
      </c>
      <c r="AF3" s="153">
        <f>'CVA 1-35 species'!FD5 + ROW()/1000</f>
        <v>3.0000000000000001E-3</v>
      </c>
      <c r="AG3" s="153">
        <f>'CVA 1-35 species'!FI5 + ROW()/1000</f>
        <v>3.0000000000000001E-3</v>
      </c>
      <c r="AH3" s="153">
        <f>'CVA 1-35 species'!FN5 + ROW()/1000</f>
        <v>3.0000000000000001E-3</v>
      </c>
      <c r="AI3" s="153">
        <f>'CVA 1-35 species'!FS5 + ROW()/1000</f>
        <v>3.0000000000000001E-3</v>
      </c>
      <c r="AJ3" s="153">
        <f>'CVA 1-35 species'!FX5 + ROW()/1000</f>
        <v>3.0000000000000001E-3</v>
      </c>
      <c r="AK3" s="130">
        <f>'CVA 36-50 species'!$J5 + ROW()/1000</f>
        <v>3.0000000000000001E-3</v>
      </c>
      <c r="AL3" s="153">
        <f>'CVA 36-50 species'!$O5 + ROW()/1000</f>
        <v>3.0000000000000001E-3</v>
      </c>
      <c r="AM3" s="153">
        <f>'CVA 36-50 species'!$T5 + ROW()/1000</f>
        <v>3.0000000000000001E-3</v>
      </c>
      <c r="AN3" s="153">
        <f>'CVA 36-50 species'!$Y5 + ROW()/1000</f>
        <v>3.0000000000000001E-3</v>
      </c>
      <c r="AO3" s="154">
        <f>'CVA 36-50 species'!$AD5 + ROW()/1000</f>
        <v>3.0000000000000001E-3</v>
      </c>
      <c r="AP3" s="153">
        <f>'CVA 36-50 species'!$AI5 + ROW()/1000</f>
        <v>3.0000000000000001E-3</v>
      </c>
      <c r="AQ3" s="153">
        <f>'CVA 36-50 species'!$AN5 + ROW()/1000</f>
        <v>3.0000000000000001E-3</v>
      </c>
      <c r="AR3" s="153">
        <f>'CVA 36-50 species'!$AS5 + ROW()/1000</f>
        <v>3.0000000000000001E-3</v>
      </c>
      <c r="AS3" s="153">
        <f>'CVA 36-50 species'!$AX5 + ROW()/1000</f>
        <v>3.0000000000000001E-3</v>
      </c>
      <c r="AT3" s="153">
        <f>'CVA 36-50 species'!$BC5 + ROW()/1000</f>
        <v>3.0000000000000001E-3</v>
      </c>
      <c r="AU3" s="153">
        <f>'CVA 36-50 species'!$BH5 + ROW()/1000</f>
        <v>3.0000000000000001E-3</v>
      </c>
      <c r="AV3" s="153">
        <f>'CVA 36-50 species'!$BM5 + ROW()/1000</f>
        <v>3.0000000000000001E-3</v>
      </c>
      <c r="AW3" s="153">
        <f>'CVA 36-50 species'!$BR5 + ROW()/1000</f>
        <v>3.0000000000000001E-3</v>
      </c>
      <c r="AX3" s="153">
        <f>'CVA 36-50 species'!$BW5 + ROW()/1000</f>
        <v>3.0000000000000001E-3</v>
      </c>
      <c r="AY3" s="153">
        <f>'CVA 36-50 species'!$CB5 + ROW()/1000</f>
        <v>3.0000000000000001E-3</v>
      </c>
    </row>
    <row r="4" spans="1:71">
      <c r="A4" s="21" t="s">
        <v>27</v>
      </c>
      <c r="B4" s="130">
        <f>'CVA 1-35 species'!J6+ ROW()/1000</f>
        <v>4.0000000000000001E-3</v>
      </c>
      <c r="C4" s="153">
        <f>'CVA 1-35 species'!O6 + ROW()/1000</f>
        <v>4.0000000000000001E-3</v>
      </c>
      <c r="D4" s="153">
        <f>'CVA 1-35 species'!T6 + ROW()/1000</f>
        <v>4.0000000000000001E-3</v>
      </c>
      <c r="E4" s="153">
        <f>'CVA 1-35 species'!Y6 + ROW()/1000</f>
        <v>4.0000000000000001E-3</v>
      </c>
      <c r="F4" s="153">
        <f>'CVA 1-35 species'!AD6 + ROW()/1000</f>
        <v>4.0000000000000001E-3</v>
      </c>
      <c r="G4" s="153">
        <f>'CVA 1-35 species'!AI6 + ROW()/1000</f>
        <v>4.0000000000000001E-3</v>
      </c>
      <c r="H4" s="153">
        <f>'CVA 1-35 species'!AN6 + ROW()/1000</f>
        <v>4.0000000000000001E-3</v>
      </c>
      <c r="I4" s="153">
        <f>'CVA 1-35 species'!AS6 + ROW()/1000</f>
        <v>4.0000000000000001E-3</v>
      </c>
      <c r="J4" s="153">
        <f>'CVA 1-35 species'!AX6 + ROW()/1000</f>
        <v>4.0000000000000001E-3</v>
      </c>
      <c r="K4" s="153">
        <f>'CVA 1-35 species'!BC6 + ROW()/1000</f>
        <v>4.0000000000000001E-3</v>
      </c>
      <c r="L4" s="153">
        <f>'CVA 1-35 species'!BH6 + ROW()/1000</f>
        <v>4.0000000000000001E-3</v>
      </c>
      <c r="M4" s="153">
        <f>'CVA 1-35 species'!BM6 + ROW()/1000</f>
        <v>4.0000000000000001E-3</v>
      </c>
      <c r="N4" s="153">
        <f>'CVA 1-35 species'!BR6 + ROW()/1000</f>
        <v>4.0000000000000001E-3</v>
      </c>
      <c r="O4" s="153">
        <f>'CVA 1-35 species'!BW6 + ROW()/1000</f>
        <v>4.0000000000000001E-3</v>
      </c>
      <c r="P4" s="153">
        <f>'CVA 1-35 species'!CB6 + ROW()/1000</f>
        <v>4.0000000000000001E-3</v>
      </c>
      <c r="Q4" s="153">
        <f>'CVA 1-35 species'!CG6 + ROW()/1000</f>
        <v>4.0000000000000001E-3</v>
      </c>
      <c r="R4" s="153">
        <f>'CVA 1-35 species'!CL6 + ROW()/1000</f>
        <v>4.0000000000000001E-3</v>
      </c>
      <c r="S4" s="153">
        <f>'CVA 1-35 species'!CQ6 + ROW()/1000</f>
        <v>4.0000000000000001E-3</v>
      </c>
      <c r="T4" s="153">
        <f>'CVA 1-35 species'!CV6 + ROW()/1000</f>
        <v>4.0000000000000001E-3</v>
      </c>
      <c r="U4" s="153">
        <f>'CVA 1-35 species'!DA6 + ROW()/1000</f>
        <v>4.0000000000000001E-3</v>
      </c>
      <c r="V4" s="153">
        <f>'CVA 1-35 species'!DF6 + ROW()/1000</f>
        <v>4.0000000000000001E-3</v>
      </c>
      <c r="W4" s="153">
        <f>'CVA 1-35 species'!DK6 + ROW()/1000</f>
        <v>4.0000000000000001E-3</v>
      </c>
      <c r="X4" s="153">
        <f>'CVA 1-35 species'!DP6 + ROW()/1000</f>
        <v>4.0000000000000001E-3</v>
      </c>
      <c r="Y4" s="153">
        <f>'CVA 1-35 species'!DU6 + ROW()/1000</f>
        <v>4.0000000000000001E-3</v>
      </c>
      <c r="Z4" s="153">
        <f>'CVA 1-35 species'!DZ6 + ROW()/1000</f>
        <v>4.0000000000000001E-3</v>
      </c>
      <c r="AA4" s="153">
        <f>'CVA 1-35 species'!EE6 + ROW()/1000</f>
        <v>4.0000000000000001E-3</v>
      </c>
      <c r="AB4" s="153">
        <f>'CVA 1-35 species'!EJ6 + ROW()/1000</f>
        <v>4.0000000000000001E-3</v>
      </c>
      <c r="AC4" s="153">
        <f>'CVA 1-35 species'!EO6+ ROW()/1000</f>
        <v>4.0000000000000001E-3</v>
      </c>
      <c r="AD4" s="153">
        <f>'CVA 1-35 species'!ET6 + ROW()/1000</f>
        <v>4.0000000000000001E-3</v>
      </c>
      <c r="AE4" s="153">
        <f>'CVA 1-35 species'!EY6 + ROW()/1000</f>
        <v>4.0000000000000001E-3</v>
      </c>
      <c r="AF4" s="153">
        <f>'CVA 1-35 species'!FD6 + ROW()/1000</f>
        <v>4.0000000000000001E-3</v>
      </c>
      <c r="AG4" s="153">
        <f>'CVA 1-35 species'!FI6 + ROW()/1000</f>
        <v>4.0000000000000001E-3</v>
      </c>
      <c r="AH4" s="153">
        <f>'CVA 1-35 species'!FN6 + ROW()/1000</f>
        <v>4.0000000000000001E-3</v>
      </c>
      <c r="AI4" s="153">
        <f>'CVA 1-35 species'!FS6 + ROW()/1000</f>
        <v>4.0000000000000001E-3</v>
      </c>
      <c r="AJ4" s="153">
        <f>'CVA 1-35 species'!FX6 + ROW()/1000</f>
        <v>4.0000000000000001E-3</v>
      </c>
      <c r="AK4" s="130">
        <f>'CVA 36-50 species'!$J6 + ROW()/1000</f>
        <v>4.0000000000000001E-3</v>
      </c>
      <c r="AL4" s="153">
        <f>'CVA 36-50 species'!$O6 + ROW()/1000</f>
        <v>4.0000000000000001E-3</v>
      </c>
      <c r="AM4" s="153">
        <f>'CVA 36-50 species'!$T6 + ROW()/1000</f>
        <v>4.0000000000000001E-3</v>
      </c>
      <c r="AN4" s="153">
        <f>'CVA 36-50 species'!$Y6 + ROW()/1000</f>
        <v>4.0000000000000001E-3</v>
      </c>
      <c r="AO4" s="154">
        <f>'CVA 36-50 species'!$AD6 + ROW()/1000</f>
        <v>4.0000000000000001E-3</v>
      </c>
      <c r="AP4" s="153">
        <f>'CVA 36-50 species'!$AI6 + ROW()/1000</f>
        <v>4.0000000000000001E-3</v>
      </c>
      <c r="AQ4" s="153">
        <f>'CVA 36-50 species'!$AN6 + ROW()/1000</f>
        <v>4.0000000000000001E-3</v>
      </c>
      <c r="AR4" s="153">
        <f>'CVA 36-50 species'!$AS6 + ROW()/1000</f>
        <v>4.0000000000000001E-3</v>
      </c>
      <c r="AS4" s="153">
        <f>'CVA 36-50 species'!$AX6 + ROW()/1000</f>
        <v>4.0000000000000001E-3</v>
      </c>
      <c r="AT4" s="153">
        <f>'CVA 36-50 species'!$BC6 + ROW()/1000</f>
        <v>4.0000000000000001E-3</v>
      </c>
      <c r="AU4" s="153">
        <f>'CVA 36-50 species'!$BH6 + ROW()/1000</f>
        <v>4.0000000000000001E-3</v>
      </c>
      <c r="AV4" s="153">
        <f>'CVA 36-50 species'!$BM6 + ROW()/1000</f>
        <v>4.0000000000000001E-3</v>
      </c>
      <c r="AW4" s="153">
        <f>'CVA 36-50 species'!$BR6 + ROW()/1000</f>
        <v>4.0000000000000001E-3</v>
      </c>
      <c r="AX4" s="153">
        <f>'CVA 36-50 species'!$BW6 + ROW()/1000</f>
        <v>4.0000000000000001E-3</v>
      </c>
      <c r="AY4" s="153">
        <f>'CVA 36-50 species'!$CB6 + ROW()/1000</f>
        <v>4.0000000000000001E-3</v>
      </c>
    </row>
    <row r="5" spans="1:71">
      <c r="A5" s="21" t="s">
        <v>26</v>
      </c>
      <c r="B5" s="130">
        <f>'CVA 1-35 species'!J7+ ROW()/1000</f>
        <v>5.0000000000000001E-3</v>
      </c>
      <c r="C5" s="153">
        <f>'CVA 1-35 species'!O7 + ROW()/1000</f>
        <v>5.0000000000000001E-3</v>
      </c>
      <c r="D5" s="153">
        <f>'CVA 1-35 species'!T7 + ROW()/1000</f>
        <v>5.0000000000000001E-3</v>
      </c>
      <c r="E5" s="153">
        <f>'CVA 1-35 species'!Y7 + ROW()/1000</f>
        <v>5.0000000000000001E-3</v>
      </c>
      <c r="F5" s="153">
        <f>'CVA 1-35 species'!AD7 + ROW()/1000</f>
        <v>5.0000000000000001E-3</v>
      </c>
      <c r="G5" s="153">
        <f>'CVA 1-35 species'!AI7 + ROW()/1000</f>
        <v>5.0000000000000001E-3</v>
      </c>
      <c r="H5" s="153">
        <f>'CVA 1-35 species'!AN7 + ROW()/1000</f>
        <v>5.0000000000000001E-3</v>
      </c>
      <c r="I5" s="153">
        <f>'CVA 1-35 species'!AS7 + ROW()/1000</f>
        <v>5.0000000000000001E-3</v>
      </c>
      <c r="J5" s="153">
        <f>'CVA 1-35 species'!AX7 + ROW()/1000</f>
        <v>5.0000000000000001E-3</v>
      </c>
      <c r="K5" s="153">
        <f>'CVA 1-35 species'!BC7 + ROW()/1000</f>
        <v>5.0000000000000001E-3</v>
      </c>
      <c r="L5" s="153">
        <f>'CVA 1-35 species'!BH7 + ROW()/1000</f>
        <v>5.0000000000000001E-3</v>
      </c>
      <c r="M5" s="153">
        <f>'CVA 1-35 species'!BM7 + ROW()/1000</f>
        <v>5.0000000000000001E-3</v>
      </c>
      <c r="N5" s="153">
        <f>'CVA 1-35 species'!BR7 + ROW()/1000</f>
        <v>5.0000000000000001E-3</v>
      </c>
      <c r="O5" s="153">
        <f>'CVA 1-35 species'!BW7 + ROW()/1000</f>
        <v>5.0000000000000001E-3</v>
      </c>
      <c r="P5" s="153">
        <f>'CVA 1-35 species'!CB7 + ROW()/1000</f>
        <v>5.0000000000000001E-3</v>
      </c>
      <c r="Q5" s="153">
        <f>'CVA 1-35 species'!CG7 + ROW()/1000</f>
        <v>5.0000000000000001E-3</v>
      </c>
      <c r="R5" s="153">
        <f>'CVA 1-35 species'!CL7 + ROW()/1000</f>
        <v>5.0000000000000001E-3</v>
      </c>
      <c r="S5" s="153">
        <f>'CVA 1-35 species'!CQ7 + ROW()/1000</f>
        <v>5.0000000000000001E-3</v>
      </c>
      <c r="T5" s="153">
        <f>'CVA 1-35 species'!CV7 + ROW()/1000</f>
        <v>5.0000000000000001E-3</v>
      </c>
      <c r="U5" s="153">
        <f>'CVA 1-35 species'!DA7 + ROW()/1000</f>
        <v>5.0000000000000001E-3</v>
      </c>
      <c r="V5" s="153">
        <f>'CVA 1-35 species'!DF7 + ROW()/1000</f>
        <v>5.0000000000000001E-3</v>
      </c>
      <c r="W5" s="153">
        <f>'CVA 1-35 species'!DK7 + ROW()/1000</f>
        <v>5.0000000000000001E-3</v>
      </c>
      <c r="X5" s="153">
        <f>'CVA 1-35 species'!DP7 + ROW()/1000</f>
        <v>5.0000000000000001E-3</v>
      </c>
      <c r="Y5" s="153">
        <f>'CVA 1-35 species'!DU7 + ROW()/1000</f>
        <v>5.0000000000000001E-3</v>
      </c>
      <c r="Z5" s="153">
        <f>'CVA 1-35 species'!DZ7 + ROW()/1000</f>
        <v>5.0000000000000001E-3</v>
      </c>
      <c r="AA5" s="153">
        <f>'CVA 1-35 species'!EE7 + ROW()/1000</f>
        <v>5.0000000000000001E-3</v>
      </c>
      <c r="AB5" s="153">
        <f>'CVA 1-35 species'!EJ7 + ROW()/1000</f>
        <v>5.0000000000000001E-3</v>
      </c>
      <c r="AC5" s="153">
        <f>'CVA 1-35 species'!EO7+ ROW()/1000</f>
        <v>5.0000000000000001E-3</v>
      </c>
      <c r="AD5" s="153">
        <f>'CVA 1-35 species'!ET7 + ROW()/1000</f>
        <v>5.0000000000000001E-3</v>
      </c>
      <c r="AE5" s="153">
        <f>'CVA 1-35 species'!EY7 + ROW()/1000</f>
        <v>5.0000000000000001E-3</v>
      </c>
      <c r="AF5" s="153">
        <f>'CVA 1-35 species'!FD7 + ROW()/1000</f>
        <v>5.0000000000000001E-3</v>
      </c>
      <c r="AG5" s="153">
        <f>'CVA 1-35 species'!FI7 + ROW()/1000</f>
        <v>5.0000000000000001E-3</v>
      </c>
      <c r="AH5" s="153">
        <f>'CVA 1-35 species'!FN7 + ROW()/1000</f>
        <v>5.0000000000000001E-3</v>
      </c>
      <c r="AI5" s="153">
        <f>'CVA 1-35 species'!FS7 + ROW()/1000</f>
        <v>5.0000000000000001E-3</v>
      </c>
      <c r="AJ5" s="153">
        <f>'CVA 1-35 species'!FX7 + ROW()/1000</f>
        <v>5.0000000000000001E-3</v>
      </c>
      <c r="AK5" s="130">
        <f>'CVA 36-50 species'!$J7 + ROW()/1000</f>
        <v>5.0000000000000001E-3</v>
      </c>
      <c r="AL5" s="153">
        <f>'CVA 36-50 species'!$O7 + ROW()/1000</f>
        <v>5.0000000000000001E-3</v>
      </c>
      <c r="AM5" s="153">
        <f>'CVA 36-50 species'!$T7 + ROW()/1000</f>
        <v>5.0000000000000001E-3</v>
      </c>
      <c r="AN5" s="153">
        <f>'CVA 36-50 species'!$Y7 + ROW()/1000</f>
        <v>5.0000000000000001E-3</v>
      </c>
      <c r="AO5" s="154">
        <f>'CVA 36-50 species'!$AD7 + ROW()/1000</f>
        <v>5.0000000000000001E-3</v>
      </c>
      <c r="AP5" s="153">
        <f>'CVA 36-50 species'!$AI7 + ROW()/1000</f>
        <v>5.0000000000000001E-3</v>
      </c>
      <c r="AQ5" s="153">
        <f>'CVA 36-50 species'!$AN7 + ROW()/1000</f>
        <v>5.0000000000000001E-3</v>
      </c>
      <c r="AR5" s="153">
        <f>'CVA 36-50 species'!$AS7 + ROW()/1000</f>
        <v>5.0000000000000001E-3</v>
      </c>
      <c r="AS5" s="153">
        <f>'CVA 36-50 species'!$AX7 + ROW()/1000</f>
        <v>5.0000000000000001E-3</v>
      </c>
      <c r="AT5" s="153">
        <f>'CVA 36-50 species'!$BC7 + ROW()/1000</f>
        <v>5.0000000000000001E-3</v>
      </c>
      <c r="AU5" s="153">
        <f>'CVA 36-50 species'!$BH7 + ROW()/1000</f>
        <v>5.0000000000000001E-3</v>
      </c>
      <c r="AV5" s="153">
        <f>'CVA 36-50 species'!$BM7 + ROW()/1000</f>
        <v>5.0000000000000001E-3</v>
      </c>
      <c r="AW5" s="153">
        <f>'CVA 36-50 species'!$BR7 + ROW()/1000</f>
        <v>5.0000000000000001E-3</v>
      </c>
      <c r="AX5" s="153">
        <f>'CVA 36-50 species'!$BW7 + ROW()/1000</f>
        <v>5.0000000000000001E-3</v>
      </c>
      <c r="AY5" s="153">
        <f>'CVA 36-50 species'!$CB7 + ROW()/1000</f>
        <v>5.0000000000000001E-3</v>
      </c>
    </row>
    <row r="6" spans="1:71">
      <c r="A6" s="21" t="s">
        <v>29</v>
      </c>
      <c r="B6" s="130">
        <f>'CVA 1-35 species'!J8+ ROW()/1000</f>
        <v>6.0000000000000001E-3</v>
      </c>
      <c r="C6" s="153">
        <f>'CVA 1-35 species'!O8 + ROW()/1000</f>
        <v>6.0000000000000001E-3</v>
      </c>
      <c r="D6" s="153">
        <f>'CVA 1-35 species'!T8 + ROW()/1000</f>
        <v>6.0000000000000001E-3</v>
      </c>
      <c r="E6" s="153">
        <f>'CVA 1-35 species'!Y8 + ROW()/1000</f>
        <v>6.0000000000000001E-3</v>
      </c>
      <c r="F6" s="153">
        <f>'CVA 1-35 species'!AD8 + ROW()/1000</f>
        <v>6.0000000000000001E-3</v>
      </c>
      <c r="G6" s="153">
        <f>'CVA 1-35 species'!AI8 + ROW()/1000</f>
        <v>6.0000000000000001E-3</v>
      </c>
      <c r="H6" s="153">
        <f>'CVA 1-35 species'!AN8 + ROW()/1000</f>
        <v>6.0000000000000001E-3</v>
      </c>
      <c r="I6" s="153">
        <f>'CVA 1-35 species'!AS8 + ROW()/1000</f>
        <v>6.0000000000000001E-3</v>
      </c>
      <c r="J6" s="153">
        <f>'CVA 1-35 species'!AX8 + ROW()/1000</f>
        <v>6.0000000000000001E-3</v>
      </c>
      <c r="K6" s="153">
        <f>'CVA 1-35 species'!BC8 + ROW()/1000</f>
        <v>6.0000000000000001E-3</v>
      </c>
      <c r="L6" s="153">
        <f>'CVA 1-35 species'!BH8 + ROW()/1000</f>
        <v>6.0000000000000001E-3</v>
      </c>
      <c r="M6" s="153">
        <f>'CVA 1-35 species'!BM8 + ROW()/1000</f>
        <v>6.0000000000000001E-3</v>
      </c>
      <c r="N6" s="153">
        <f>'CVA 1-35 species'!BR8 + ROW()/1000</f>
        <v>6.0000000000000001E-3</v>
      </c>
      <c r="O6" s="153">
        <f>'CVA 1-35 species'!BW8 + ROW()/1000</f>
        <v>6.0000000000000001E-3</v>
      </c>
      <c r="P6" s="153">
        <f>'CVA 1-35 species'!CB8 + ROW()/1000</f>
        <v>6.0000000000000001E-3</v>
      </c>
      <c r="Q6" s="153">
        <f>'CVA 1-35 species'!CG8 + ROW()/1000</f>
        <v>6.0000000000000001E-3</v>
      </c>
      <c r="R6" s="153">
        <f>'CVA 1-35 species'!CL8 + ROW()/1000</f>
        <v>6.0000000000000001E-3</v>
      </c>
      <c r="S6" s="153">
        <f>'CVA 1-35 species'!CQ8 + ROW()/1000</f>
        <v>6.0000000000000001E-3</v>
      </c>
      <c r="T6" s="153">
        <f>'CVA 1-35 species'!CV8 + ROW()/1000</f>
        <v>6.0000000000000001E-3</v>
      </c>
      <c r="U6" s="153">
        <f>'CVA 1-35 species'!DA8 + ROW()/1000</f>
        <v>6.0000000000000001E-3</v>
      </c>
      <c r="V6" s="153">
        <f>'CVA 1-35 species'!DF8 + ROW()/1000</f>
        <v>6.0000000000000001E-3</v>
      </c>
      <c r="W6" s="153">
        <f>'CVA 1-35 species'!DK8 + ROW()/1000</f>
        <v>6.0000000000000001E-3</v>
      </c>
      <c r="X6" s="153">
        <f>'CVA 1-35 species'!DP8 + ROW()/1000</f>
        <v>6.0000000000000001E-3</v>
      </c>
      <c r="Y6" s="153">
        <f>'CVA 1-35 species'!DU8 + ROW()/1000</f>
        <v>6.0000000000000001E-3</v>
      </c>
      <c r="Z6" s="153">
        <f>'CVA 1-35 species'!DZ8 + ROW()/1000</f>
        <v>6.0000000000000001E-3</v>
      </c>
      <c r="AA6" s="153">
        <f>'CVA 1-35 species'!EE8 + ROW()/1000</f>
        <v>6.0000000000000001E-3</v>
      </c>
      <c r="AB6" s="153">
        <f>'CVA 1-35 species'!EJ8 + ROW()/1000</f>
        <v>6.0000000000000001E-3</v>
      </c>
      <c r="AC6" s="153">
        <f>'CVA 1-35 species'!EO8+ ROW()/1000</f>
        <v>6.0000000000000001E-3</v>
      </c>
      <c r="AD6" s="153">
        <f>'CVA 1-35 species'!ET8 + ROW()/1000</f>
        <v>6.0000000000000001E-3</v>
      </c>
      <c r="AE6" s="153">
        <f>'CVA 1-35 species'!EY8 + ROW()/1000</f>
        <v>6.0000000000000001E-3</v>
      </c>
      <c r="AF6" s="153">
        <f>'CVA 1-35 species'!FD8 + ROW()/1000</f>
        <v>6.0000000000000001E-3</v>
      </c>
      <c r="AG6" s="153">
        <f>'CVA 1-35 species'!FI8 + ROW()/1000</f>
        <v>6.0000000000000001E-3</v>
      </c>
      <c r="AH6" s="153">
        <f>'CVA 1-35 species'!FN8 + ROW()/1000</f>
        <v>6.0000000000000001E-3</v>
      </c>
      <c r="AI6" s="153">
        <f>'CVA 1-35 species'!FS8 + ROW()/1000</f>
        <v>6.0000000000000001E-3</v>
      </c>
      <c r="AJ6" s="153">
        <f>'CVA 1-35 species'!FX8 + ROW()/1000</f>
        <v>6.0000000000000001E-3</v>
      </c>
      <c r="AK6" s="130">
        <f>'CVA 36-50 species'!$J8 + ROW()/1000</f>
        <v>6.0000000000000001E-3</v>
      </c>
      <c r="AL6" s="153">
        <f>'CVA 36-50 species'!$O8 + ROW()/1000</f>
        <v>6.0000000000000001E-3</v>
      </c>
      <c r="AM6" s="153">
        <f>'CVA 36-50 species'!$T8 + ROW()/1000</f>
        <v>6.0000000000000001E-3</v>
      </c>
      <c r="AN6" s="153">
        <f>'CVA 36-50 species'!$Y8 + ROW()/1000</f>
        <v>6.0000000000000001E-3</v>
      </c>
      <c r="AO6" s="154">
        <f>'CVA 36-50 species'!$AD8 + ROW()/1000</f>
        <v>6.0000000000000001E-3</v>
      </c>
      <c r="AP6" s="153">
        <f>'CVA 36-50 species'!$AI8 + ROW()/1000</f>
        <v>6.0000000000000001E-3</v>
      </c>
      <c r="AQ6" s="153">
        <f>'CVA 36-50 species'!$AN8 + ROW()/1000</f>
        <v>6.0000000000000001E-3</v>
      </c>
      <c r="AR6" s="153">
        <f>'CVA 36-50 species'!$AS8 + ROW()/1000</f>
        <v>6.0000000000000001E-3</v>
      </c>
      <c r="AS6" s="153">
        <f>'CVA 36-50 species'!$AX8 + ROW()/1000</f>
        <v>6.0000000000000001E-3</v>
      </c>
      <c r="AT6" s="153">
        <f>'CVA 36-50 species'!$BC8 + ROW()/1000</f>
        <v>6.0000000000000001E-3</v>
      </c>
      <c r="AU6" s="153">
        <f>'CVA 36-50 species'!$BH8 + ROW()/1000</f>
        <v>6.0000000000000001E-3</v>
      </c>
      <c r="AV6" s="153">
        <f>'CVA 36-50 species'!$BM8 + ROW()/1000</f>
        <v>6.0000000000000001E-3</v>
      </c>
      <c r="AW6" s="153">
        <f>'CVA 36-50 species'!$BR8 + ROW()/1000</f>
        <v>6.0000000000000001E-3</v>
      </c>
      <c r="AX6" s="153">
        <f>'CVA 36-50 species'!$BW8 + ROW()/1000</f>
        <v>6.0000000000000001E-3</v>
      </c>
      <c r="AY6" s="153">
        <f>'CVA 36-50 species'!$CB8 + ROW()/1000</f>
        <v>6.0000000000000001E-3</v>
      </c>
    </row>
    <row r="7" spans="1:71">
      <c r="A7" s="21" t="s">
        <v>30</v>
      </c>
      <c r="B7" s="130">
        <f>'CVA 1-35 species'!J9+ ROW()/1000</f>
        <v>7.0000000000000001E-3</v>
      </c>
      <c r="C7" s="153">
        <f>'CVA 1-35 species'!O9 + ROW()/1000</f>
        <v>7.0000000000000001E-3</v>
      </c>
      <c r="D7" s="153">
        <f>'CVA 1-35 species'!T9 + ROW()/1000</f>
        <v>7.0000000000000001E-3</v>
      </c>
      <c r="E7" s="153">
        <f>'CVA 1-35 species'!Y9 + ROW()/1000</f>
        <v>7.0000000000000001E-3</v>
      </c>
      <c r="F7" s="153">
        <f>'CVA 1-35 species'!AD9 + ROW()/1000</f>
        <v>7.0000000000000001E-3</v>
      </c>
      <c r="G7" s="153">
        <f>'CVA 1-35 species'!AI9 + ROW()/1000</f>
        <v>7.0000000000000001E-3</v>
      </c>
      <c r="H7" s="153">
        <f>'CVA 1-35 species'!AN9 + ROW()/1000</f>
        <v>7.0000000000000001E-3</v>
      </c>
      <c r="I7" s="153">
        <f>'CVA 1-35 species'!AS9 + ROW()/1000</f>
        <v>7.0000000000000001E-3</v>
      </c>
      <c r="J7" s="153">
        <f>'CVA 1-35 species'!AX9 + ROW()/1000</f>
        <v>7.0000000000000001E-3</v>
      </c>
      <c r="K7" s="153">
        <f>'CVA 1-35 species'!BC9 + ROW()/1000</f>
        <v>7.0000000000000001E-3</v>
      </c>
      <c r="L7" s="153">
        <f>'CVA 1-35 species'!BH9 + ROW()/1000</f>
        <v>7.0000000000000001E-3</v>
      </c>
      <c r="M7" s="153">
        <f>'CVA 1-35 species'!BM9 + ROW()/1000</f>
        <v>7.0000000000000001E-3</v>
      </c>
      <c r="N7" s="153">
        <f>'CVA 1-35 species'!BR9 + ROW()/1000</f>
        <v>7.0000000000000001E-3</v>
      </c>
      <c r="O7" s="153">
        <f>'CVA 1-35 species'!BW9 + ROW()/1000</f>
        <v>7.0000000000000001E-3</v>
      </c>
      <c r="P7" s="153">
        <f>'CVA 1-35 species'!CB9 + ROW()/1000</f>
        <v>7.0000000000000001E-3</v>
      </c>
      <c r="Q7" s="153">
        <f>'CVA 1-35 species'!CG9 + ROW()/1000</f>
        <v>7.0000000000000001E-3</v>
      </c>
      <c r="R7" s="153">
        <f>'CVA 1-35 species'!CL9 + ROW()/1000</f>
        <v>7.0000000000000001E-3</v>
      </c>
      <c r="S7" s="153">
        <f>'CVA 1-35 species'!CQ9 + ROW()/1000</f>
        <v>7.0000000000000001E-3</v>
      </c>
      <c r="T7" s="153">
        <f>'CVA 1-35 species'!CV9 + ROW()/1000</f>
        <v>7.0000000000000001E-3</v>
      </c>
      <c r="U7" s="153">
        <f>'CVA 1-35 species'!DA9 + ROW()/1000</f>
        <v>7.0000000000000001E-3</v>
      </c>
      <c r="V7" s="153">
        <f>'CVA 1-35 species'!DF9 + ROW()/1000</f>
        <v>7.0000000000000001E-3</v>
      </c>
      <c r="W7" s="153">
        <f>'CVA 1-35 species'!DK9 + ROW()/1000</f>
        <v>7.0000000000000001E-3</v>
      </c>
      <c r="X7" s="153">
        <f>'CVA 1-35 species'!DP9 + ROW()/1000</f>
        <v>7.0000000000000001E-3</v>
      </c>
      <c r="Y7" s="153">
        <f>'CVA 1-35 species'!DU9 + ROW()/1000</f>
        <v>7.0000000000000001E-3</v>
      </c>
      <c r="Z7" s="153">
        <f>'CVA 1-35 species'!DZ9 + ROW()/1000</f>
        <v>7.0000000000000001E-3</v>
      </c>
      <c r="AA7" s="153">
        <f>'CVA 1-35 species'!EE9 + ROW()/1000</f>
        <v>7.0000000000000001E-3</v>
      </c>
      <c r="AB7" s="153">
        <f>'CVA 1-35 species'!EJ9 + ROW()/1000</f>
        <v>7.0000000000000001E-3</v>
      </c>
      <c r="AC7" s="153">
        <f>'CVA 1-35 species'!EO9+ ROW()/1000</f>
        <v>7.0000000000000001E-3</v>
      </c>
      <c r="AD7" s="153">
        <f>'CVA 1-35 species'!ET9 + ROW()/1000</f>
        <v>7.0000000000000001E-3</v>
      </c>
      <c r="AE7" s="153">
        <f>'CVA 1-35 species'!EY9 + ROW()/1000</f>
        <v>7.0000000000000001E-3</v>
      </c>
      <c r="AF7" s="153">
        <f>'CVA 1-35 species'!FD9 + ROW()/1000</f>
        <v>7.0000000000000001E-3</v>
      </c>
      <c r="AG7" s="153">
        <f>'CVA 1-35 species'!FI9 + ROW()/1000</f>
        <v>7.0000000000000001E-3</v>
      </c>
      <c r="AH7" s="153">
        <f>'CVA 1-35 species'!FN9 + ROW()/1000</f>
        <v>7.0000000000000001E-3</v>
      </c>
      <c r="AI7" s="153">
        <f>'CVA 1-35 species'!FS9 + ROW()/1000</f>
        <v>7.0000000000000001E-3</v>
      </c>
      <c r="AJ7" s="153">
        <f>'CVA 1-35 species'!FX9 + ROW()/1000</f>
        <v>7.0000000000000001E-3</v>
      </c>
      <c r="AK7" s="130">
        <f>'CVA 36-50 species'!$J9 + ROW()/1000</f>
        <v>7.0000000000000001E-3</v>
      </c>
      <c r="AL7" s="153">
        <f>'CVA 36-50 species'!$O9 + ROW()/1000</f>
        <v>7.0000000000000001E-3</v>
      </c>
      <c r="AM7" s="153">
        <f>'CVA 36-50 species'!$T9 + ROW()/1000</f>
        <v>7.0000000000000001E-3</v>
      </c>
      <c r="AN7" s="153">
        <f>'CVA 36-50 species'!$Y9 + ROW()/1000</f>
        <v>7.0000000000000001E-3</v>
      </c>
      <c r="AO7" s="154">
        <f>'CVA 36-50 species'!$AD9 + ROW()/1000</f>
        <v>7.0000000000000001E-3</v>
      </c>
      <c r="AP7" s="153">
        <f>'CVA 36-50 species'!$AI9 + ROW()/1000</f>
        <v>7.0000000000000001E-3</v>
      </c>
      <c r="AQ7" s="153">
        <f>'CVA 36-50 species'!$AN9 + ROW()/1000</f>
        <v>7.0000000000000001E-3</v>
      </c>
      <c r="AR7" s="153">
        <f>'CVA 36-50 species'!$AS9 + ROW()/1000</f>
        <v>7.0000000000000001E-3</v>
      </c>
      <c r="AS7" s="153">
        <f>'CVA 36-50 species'!$AX9 + ROW()/1000</f>
        <v>7.0000000000000001E-3</v>
      </c>
      <c r="AT7" s="153">
        <f>'CVA 36-50 species'!$BC9 + ROW()/1000</f>
        <v>7.0000000000000001E-3</v>
      </c>
      <c r="AU7" s="153">
        <f>'CVA 36-50 species'!$BH9 + ROW()/1000</f>
        <v>7.0000000000000001E-3</v>
      </c>
      <c r="AV7" s="153">
        <f>'CVA 36-50 species'!$BM9 + ROW()/1000</f>
        <v>7.0000000000000001E-3</v>
      </c>
      <c r="AW7" s="153">
        <f>'CVA 36-50 species'!$BR9 + ROW()/1000</f>
        <v>7.0000000000000001E-3</v>
      </c>
      <c r="AX7" s="153">
        <f>'CVA 36-50 species'!$BW9 + ROW()/1000</f>
        <v>7.0000000000000001E-3</v>
      </c>
      <c r="AY7" s="153">
        <f>'CVA 36-50 species'!$CB9 + ROW()/1000</f>
        <v>7.0000000000000001E-3</v>
      </c>
    </row>
    <row r="8" spans="1:71">
      <c r="A8" s="21" t="s">
        <v>31</v>
      </c>
      <c r="B8" s="130">
        <f>'CVA 1-35 species'!J10+ ROW()/1000</f>
        <v>8.0000000000000002E-3</v>
      </c>
      <c r="C8" s="153">
        <f>'CVA 1-35 species'!O10 + ROW()/1000</f>
        <v>8.0000000000000002E-3</v>
      </c>
      <c r="D8" s="153">
        <f>'CVA 1-35 species'!T10 + ROW()/1000</f>
        <v>8.0000000000000002E-3</v>
      </c>
      <c r="E8" s="153">
        <f>'CVA 1-35 species'!Y10 + ROW()/1000</f>
        <v>8.0000000000000002E-3</v>
      </c>
      <c r="F8" s="153">
        <f>'CVA 1-35 species'!AD10 + ROW()/1000</f>
        <v>8.0000000000000002E-3</v>
      </c>
      <c r="G8" s="153">
        <f>'CVA 1-35 species'!AI10 + ROW()/1000</f>
        <v>8.0000000000000002E-3</v>
      </c>
      <c r="H8" s="153">
        <f>'CVA 1-35 species'!AN10 + ROW()/1000</f>
        <v>8.0000000000000002E-3</v>
      </c>
      <c r="I8" s="153">
        <f>'CVA 1-35 species'!AS10 + ROW()/1000</f>
        <v>8.0000000000000002E-3</v>
      </c>
      <c r="J8" s="153">
        <f>'CVA 1-35 species'!AX10 + ROW()/1000</f>
        <v>8.0000000000000002E-3</v>
      </c>
      <c r="K8" s="153">
        <f>'CVA 1-35 species'!BC10 + ROW()/1000</f>
        <v>8.0000000000000002E-3</v>
      </c>
      <c r="L8" s="153">
        <f>'CVA 1-35 species'!BH10 + ROW()/1000</f>
        <v>8.0000000000000002E-3</v>
      </c>
      <c r="M8" s="153">
        <f>'CVA 1-35 species'!BM10 + ROW()/1000</f>
        <v>8.0000000000000002E-3</v>
      </c>
      <c r="N8" s="153">
        <f>'CVA 1-35 species'!BR10 + ROW()/1000</f>
        <v>8.0000000000000002E-3</v>
      </c>
      <c r="O8" s="153">
        <f>'CVA 1-35 species'!BW10 + ROW()/1000</f>
        <v>8.0000000000000002E-3</v>
      </c>
      <c r="P8" s="153">
        <f>'CVA 1-35 species'!CB10 + ROW()/1000</f>
        <v>8.0000000000000002E-3</v>
      </c>
      <c r="Q8" s="153">
        <f>'CVA 1-35 species'!CG10 + ROW()/1000</f>
        <v>8.0000000000000002E-3</v>
      </c>
      <c r="R8" s="153">
        <f>'CVA 1-35 species'!CL10 + ROW()/1000</f>
        <v>8.0000000000000002E-3</v>
      </c>
      <c r="S8" s="153">
        <f>'CVA 1-35 species'!CQ10 + ROW()/1000</f>
        <v>8.0000000000000002E-3</v>
      </c>
      <c r="T8" s="153">
        <f>'CVA 1-35 species'!CV10 + ROW()/1000</f>
        <v>8.0000000000000002E-3</v>
      </c>
      <c r="U8" s="153">
        <f>'CVA 1-35 species'!DA10 + ROW()/1000</f>
        <v>8.0000000000000002E-3</v>
      </c>
      <c r="V8" s="153">
        <f>'CVA 1-35 species'!DF10 + ROW()/1000</f>
        <v>8.0000000000000002E-3</v>
      </c>
      <c r="W8" s="153">
        <f>'CVA 1-35 species'!DK10 + ROW()/1000</f>
        <v>8.0000000000000002E-3</v>
      </c>
      <c r="X8" s="153">
        <f>'CVA 1-35 species'!DP10 + ROW()/1000</f>
        <v>8.0000000000000002E-3</v>
      </c>
      <c r="Y8" s="153">
        <f>'CVA 1-35 species'!DU10 + ROW()/1000</f>
        <v>8.0000000000000002E-3</v>
      </c>
      <c r="Z8" s="153">
        <f>'CVA 1-35 species'!DZ10 + ROW()/1000</f>
        <v>8.0000000000000002E-3</v>
      </c>
      <c r="AA8" s="153">
        <f>'CVA 1-35 species'!EE10 + ROW()/1000</f>
        <v>8.0000000000000002E-3</v>
      </c>
      <c r="AB8" s="153">
        <f>'CVA 1-35 species'!EJ10 + ROW()/1000</f>
        <v>8.0000000000000002E-3</v>
      </c>
      <c r="AC8" s="153">
        <f>'CVA 1-35 species'!EO10+ ROW()/1000</f>
        <v>8.0000000000000002E-3</v>
      </c>
      <c r="AD8" s="153">
        <f>'CVA 1-35 species'!ET10 + ROW()/1000</f>
        <v>8.0000000000000002E-3</v>
      </c>
      <c r="AE8" s="153">
        <f>'CVA 1-35 species'!EY10 + ROW()/1000</f>
        <v>8.0000000000000002E-3</v>
      </c>
      <c r="AF8" s="153">
        <f>'CVA 1-35 species'!FD10 + ROW()/1000</f>
        <v>8.0000000000000002E-3</v>
      </c>
      <c r="AG8" s="153">
        <f>'CVA 1-35 species'!FI10 + ROW()/1000</f>
        <v>8.0000000000000002E-3</v>
      </c>
      <c r="AH8" s="153">
        <f>'CVA 1-35 species'!FN10 + ROW()/1000</f>
        <v>8.0000000000000002E-3</v>
      </c>
      <c r="AI8" s="153">
        <f>'CVA 1-35 species'!FS10 + ROW()/1000</f>
        <v>8.0000000000000002E-3</v>
      </c>
      <c r="AJ8" s="153">
        <f>'CVA 1-35 species'!FX10 + ROW()/1000</f>
        <v>8.0000000000000002E-3</v>
      </c>
      <c r="AK8" s="130">
        <f>'CVA 36-50 species'!$J10 + ROW()/1000</f>
        <v>8.0000000000000002E-3</v>
      </c>
      <c r="AL8" s="153">
        <f>'CVA 36-50 species'!$O10 + ROW()/1000</f>
        <v>8.0000000000000002E-3</v>
      </c>
      <c r="AM8" s="153">
        <f>'CVA 36-50 species'!$T10 + ROW()/1000</f>
        <v>8.0000000000000002E-3</v>
      </c>
      <c r="AN8" s="153">
        <f>'CVA 36-50 species'!$Y10 + ROW()/1000</f>
        <v>8.0000000000000002E-3</v>
      </c>
      <c r="AO8" s="154">
        <f>'CVA 36-50 species'!$AD10 + ROW()/1000</f>
        <v>8.0000000000000002E-3</v>
      </c>
      <c r="AP8" s="153">
        <f>'CVA 36-50 species'!$AI10 + ROW()/1000</f>
        <v>8.0000000000000002E-3</v>
      </c>
      <c r="AQ8" s="153">
        <f>'CVA 36-50 species'!$AN10 + ROW()/1000</f>
        <v>8.0000000000000002E-3</v>
      </c>
      <c r="AR8" s="153">
        <f>'CVA 36-50 species'!$AS10 + ROW()/1000</f>
        <v>8.0000000000000002E-3</v>
      </c>
      <c r="AS8" s="153">
        <f>'CVA 36-50 species'!$AX10 + ROW()/1000</f>
        <v>8.0000000000000002E-3</v>
      </c>
      <c r="AT8" s="153">
        <f>'CVA 36-50 species'!$BC10 + ROW()/1000</f>
        <v>8.0000000000000002E-3</v>
      </c>
      <c r="AU8" s="153">
        <f>'CVA 36-50 species'!$BH10 + ROW()/1000</f>
        <v>8.0000000000000002E-3</v>
      </c>
      <c r="AV8" s="153">
        <f>'CVA 36-50 species'!$BM10 + ROW()/1000</f>
        <v>8.0000000000000002E-3</v>
      </c>
      <c r="AW8" s="153">
        <f>'CVA 36-50 species'!$BR10 + ROW()/1000</f>
        <v>8.0000000000000002E-3</v>
      </c>
      <c r="AX8" s="153">
        <f>'CVA 36-50 species'!$BW10 + ROW()/1000</f>
        <v>8.0000000000000002E-3</v>
      </c>
      <c r="AY8" s="153">
        <f>'CVA 36-50 species'!$CB10 + ROW()/1000</f>
        <v>8.0000000000000002E-3</v>
      </c>
    </row>
    <row r="9" spans="1:71">
      <c r="A9" s="21" t="s">
        <v>32</v>
      </c>
      <c r="B9" s="130">
        <f>'CVA 1-35 species'!J11+ ROW()/1000</f>
        <v>8.9999999999999993E-3</v>
      </c>
      <c r="C9" s="153">
        <f>'CVA 1-35 species'!O11 + ROW()/1000</f>
        <v>8.9999999999999993E-3</v>
      </c>
      <c r="D9" s="153">
        <f>'CVA 1-35 species'!T11 + ROW()/1000</f>
        <v>8.9999999999999993E-3</v>
      </c>
      <c r="E9" s="153">
        <f>'CVA 1-35 species'!Y11 + ROW()/1000</f>
        <v>8.9999999999999993E-3</v>
      </c>
      <c r="F9" s="153">
        <f>'CVA 1-35 species'!AD11 + ROW()/1000</f>
        <v>8.9999999999999993E-3</v>
      </c>
      <c r="G9" s="153">
        <f>'CVA 1-35 species'!AI11 + ROW()/1000</f>
        <v>8.9999999999999993E-3</v>
      </c>
      <c r="H9" s="153">
        <f>'CVA 1-35 species'!AN11 + ROW()/1000</f>
        <v>8.9999999999999993E-3</v>
      </c>
      <c r="I9" s="153">
        <f>'CVA 1-35 species'!AS11 + ROW()/1000</f>
        <v>8.9999999999999993E-3</v>
      </c>
      <c r="J9" s="153">
        <f>'CVA 1-35 species'!AX11 + ROW()/1000</f>
        <v>8.9999999999999993E-3</v>
      </c>
      <c r="K9" s="153">
        <f>'CVA 1-35 species'!BC11 + ROW()/1000</f>
        <v>8.9999999999999993E-3</v>
      </c>
      <c r="L9" s="153">
        <f>'CVA 1-35 species'!BH11 + ROW()/1000</f>
        <v>8.9999999999999993E-3</v>
      </c>
      <c r="M9" s="153">
        <f>'CVA 1-35 species'!BM11 + ROW()/1000</f>
        <v>8.9999999999999993E-3</v>
      </c>
      <c r="N9" s="153">
        <f>'CVA 1-35 species'!BR11 + ROW()/1000</f>
        <v>8.9999999999999993E-3</v>
      </c>
      <c r="O9" s="153">
        <f>'CVA 1-35 species'!BW11 + ROW()/1000</f>
        <v>8.9999999999999993E-3</v>
      </c>
      <c r="P9" s="153">
        <f>'CVA 1-35 species'!CB11 + ROW()/1000</f>
        <v>8.9999999999999993E-3</v>
      </c>
      <c r="Q9" s="153">
        <f>'CVA 1-35 species'!CG11 + ROW()/1000</f>
        <v>8.9999999999999993E-3</v>
      </c>
      <c r="R9" s="153">
        <f>'CVA 1-35 species'!CL11 + ROW()/1000</f>
        <v>8.9999999999999993E-3</v>
      </c>
      <c r="S9" s="153">
        <f>'CVA 1-35 species'!CQ11 + ROW()/1000</f>
        <v>8.9999999999999993E-3</v>
      </c>
      <c r="T9" s="153">
        <f>'CVA 1-35 species'!CV11 + ROW()/1000</f>
        <v>8.9999999999999993E-3</v>
      </c>
      <c r="U9" s="153">
        <f>'CVA 1-35 species'!DA11 + ROW()/1000</f>
        <v>8.9999999999999993E-3</v>
      </c>
      <c r="V9" s="153">
        <f>'CVA 1-35 species'!DF11 + ROW()/1000</f>
        <v>8.9999999999999993E-3</v>
      </c>
      <c r="W9" s="153">
        <f>'CVA 1-35 species'!DK11 + ROW()/1000</f>
        <v>8.9999999999999993E-3</v>
      </c>
      <c r="X9" s="153">
        <f>'CVA 1-35 species'!DP11 + ROW()/1000</f>
        <v>8.9999999999999993E-3</v>
      </c>
      <c r="Y9" s="153">
        <f>'CVA 1-35 species'!DU11 + ROW()/1000</f>
        <v>8.9999999999999993E-3</v>
      </c>
      <c r="Z9" s="153">
        <f>'CVA 1-35 species'!DZ11 + ROW()/1000</f>
        <v>8.9999999999999993E-3</v>
      </c>
      <c r="AA9" s="153">
        <f>'CVA 1-35 species'!EE11 + ROW()/1000</f>
        <v>8.9999999999999993E-3</v>
      </c>
      <c r="AB9" s="153">
        <f>'CVA 1-35 species'!EJ11 + ROW()/1000</f>
        <v>8.9999999999999993E-3</v>
      </c>
      <c r="AC9" s="153">
        <f>'CVA 1-35 species'!EO11+ ROW()/1000</f>
        <v>8.9999999999999993E-3</v>
      </c>
      <c r="AD9" s="153">
        <f>'CVA 1-35 species'!ET11 + ROW()/1000</f>
        <v>8.9999999999999993E-3</v>
      </c>
      <c r="AE9" s="153">
        <f>'CVA 1-35 species'!EY11 + ROW()/1000</f>
        <v>8.9999999999999993E-3</v>
      </c>
      <c r="AF9" s="153">
        <f>'CVA 1-35 species'!FD11 + ROW()/1000</f>
        <v>8.9999999999999993E-3</v>
      </c>
      <c r="AG9" s="153">
        <f>'CVA 1-35 species'!FI11 + ROW()/1000</f>
        <v>8.9999999999999993E-3</v>
      </c>
      <c r="AH9" s="153">
        <f>'CVA 1-35 species'!FN11 + ROW()/1000</f>
        <v>8.9999999999999993E-3</v>
      </c>
      <c r="AI9" s="153">
        <f>'CVA 1-35 species'!FS11 + ROW()/1000</f>
        <v>8.9999999999999993E-3</v>
      </c>
      <c r="AJ9" s="153">
        <f>'CVA 1-35 species'!FX11 + ROW()/1000</f>
        <v>8.9999999999999993E-3</v>
      </c>
      <c r="AK9" s="130">
        <f>'CVA 36-50 species'!$J11 + ROW()/1000</f>
        <v>8.9999999999999993E-3</v>
      </c>
      <c r="AL9" s="153">
        <f>'CVA 36-50 species'!$O11 + ROW()/1000</f>
        <v>8.9999999999999993E-3</v>
      </c>
      <c r="AM9" s="153">
        <f>'CVA 36-50 species'!$T11 + ROW()/1000</f>
        <v>8.9999999999999993E-3</v>
      </c>
      <c r="AN9" s="153">
        <f>'CVA 36-50 species'!$Y11 + ROW()/1000</f>
        <v>8.9999999999999993E-3</v>
      </c>
      <c r="AO9" s="154">
        <f>'CVA 36-50 species'!$AD11 + ROW()/1000</f>
        <v>8.9999999999999993E-3</v>
      </c>
      <c r="AP9" s="153">
        <f>'CVA 36-50 species'!$AI11 + ROW()/1000</f>
        <v>8.9999999999999993E-3</v>
      </c>
      <c r="AQ9" s="153">
        <f>'CVA 36-50 species'!$AN11 + ROW()/1000</f>
        <v>8.9999999999999993E-3</v>
      </c>
      <c r="AR9" s="153">
        <f>'CVA 36-50 species'!$AS11 + ROW()/1000</f>
        <v>8.9999999999999993E-3</v>
      </c>
      <c r="AS9" s="153">
        <f>'CVA 36-50 species'!$AX11 + ROW()/1000</f>
        <v>8.9999999999999993E-3</v>
      </c>
      <c r="AT9" s="153">
        <f>'CVA 36-50 species'!$BC11 + ROW()/1000</f>
        <v>8.9999999999999993E-3</v>
      </c>
      <c r="AU9" s="153">
        <f>'CVA 36-50 species'!$BH11 + ROW()/1000</f>
        <v>8.9999999999999993E-3</v>
      </c>
      <c r="AV9" s="153">
        <f>'CVA 36-50 species'!$BM11 + ROW()/1000</f>
        <v>8.9999999999999993E-3</v>
      </c>
      <c r="AW9" s="153">
        <f>'CVA 36-50 species'!$BR11 + ROW()/1000</f>
        <v>8.9999999999999993E-3</v>
      </c>
      <c r="AX9" s="153">
        <f>'CVA 36-50 species'!$BW11 + ROW()/1000</f>
        <v>8.9999999999999993E-3</v>
      </c>
      <c r="AY9" s="153">
        <f>'CVA 36-50 species'!$CB11 + ROW()/1000</f>
        <v>8.9999999999999993E-3</v>
      </c>
    </row>
    <row r="10" spans="1:71">
      <c r="A10" s="21" t="s">
        <v>33</v>
      </c>
      <c r="B10" s="130">
        <f>'CVA 1-35 species'!J12+ ROW()/1000</f>
        <v>0.01</v>
      </c>
      <c r="C10" s="153">
        <f>'CVA 1-35 species'!O12 + ROW()/1000</f>
        <v>0.01</v>
      </c>
      <c r="D10" s="153">
        <f>'CVA 1-35 species'!T12 + ROW()/1000</f>
        <v>0.01</v>
      </c>
      <c r="E10" s="153">
        <f>'CVA 1-35 species'!Y12 + ROW()/1000</f>
        <v>0.01</v>
      </c>
      <c r="F10" s="153">
        <f>'CVA 1-35 species'!AD12 + ROW()/1000</f>
        <v>0.01</v>
      </c>
      <c r="G10" s="153">
        <f>'CVA 1-35 species'!AI12 + ROW()/1000</f>
        <v>0.01</v>
      </c>
      <c r="H10" s="153">
        <f>'CVA 1-35 species'!AN12 + ROW()/1000</f>
        <v>0.01</v>
      </c>
      <c r="I10" s="153">
        <f>'CVA 1-35 species'!AS12 + ROW()/1000</f>
        <v>0.01</v>
      </c>
      <c r="J10" s="153">
        <f>'CVA 1-35 species'!AX12 + ROW()/1000</f>
        <v>0.01</v>
      </c>
      <c r="K10" s="153">
        <f>'CVA 1-35 species'!BC12 + ROW()/1000</f>
        <v>0.01</v>
      </c>
      <c r="L10" s="153">
        <f>'CVA 1-35 species'!BH12 + ROW()/1000</f>
        <v>0.01</v>
      </c>
      <c r="M10" s="153">
        <f>'CVA 1-35 species'!BM12 + ROW()/1000</f>
        <v>0.01</v>
      </c>
      <c r="N10" s="153">
        <f>'CVA 1-35 species'!BR12 + ROW()/1000</f>
        <v>0.01</v>
      </c>
      <c r="O10" s="153">
        <f>'CVA 1-35 species'!BW12 + ROW()/1000</f>
        <v>0.01</v>
      </c>
      <c r="P10" s="153">
        <f>'CVA 1-35 species'!CB12 + ROW()/1000</f>
        <v>0.01</v>
      </c>
      <c r="Q10" s="153">
        <f>'CVA 1-35 species'!CG12 + ROW()/1000</f>
        <v>0.01</v>
      </c>
      <c r="R10" s="153">
        <f>'CVA 1-35 species'!CL12 + ROW()/1000</f>
        <v>0.01</v>
      </c>
      <c r="S10" s="153">
        <f>'CVA 1-35 species'!CQ12 + ROW()/1000</f>
        <v>0.01</v>
      </c>
      <c r="T10" s="153">
        <f>'CVA 1-35 species'!CV12 + ROW()/1000</f>
        <v>0.01</v>
      </c>
      <c r="U10" s="153">
        <f>'CVA 1-35 species'!DA12 + ROW()/1000</f>
        <v>0.01</v>
      </c>
      <c r="V10" s="153">
        <f>'CVA 1-35 species'!DF12 + ROW()/1000</f>
        <v>0.01</v>
      </c>
      <c r="W10" s="153">
        <f>'CVA 1-35 species'!DK12 + ROW()/1000</f>
        <v>0.01</v>
      </c>
      <c r="X10" s="153">
        <f>'CVA 1-35 species'!DP12 + ROW()/1000</f>
        <v>0.01</v>
      </c>
      <c r="Y10" s="153">
        <f>'CVA 1-35 species'!DU12 + ROW()/1000</f>
        <v>0.01</v>
      </c>
      <c r="Z10" s="153">
        <f>'CVA 1-35 species'!DZ12 + ROW()/1000</f>
        <v>0.01</v>
      </c>
      <c r="AA10" s="153">
        <f>'CVA 1-35 species'!EE12 + ROW()/1000</f>
        <v>0.01</v>
      </c>
      <c r="AB10" s="153">
        <f>'CVA 1-35 species'!EJ12 + ROW()/1000</f>
        <v>0.01</v>
      </c>
      <c r="AC10" s="153">
        <f>'CVA 1-35 species'!EO12+ ROW()/1000</f>
        <v>0.01</v>
      </c>
      <c r="AD10" s="153">
        <f>'CVA 1-35 species'!ET12 + ROW()/1000</f>
        <v>0.01</v>
      </c>
      <c r="AE10" s="153">
        <f>'CVA 1-35 species'!EY12 + ROW()/1000</f>
        <v>0.01</v>
      </c>
      <c r="AF10" s="153">
        <f>'CVA 1-35 species'!FD12 + ROW()/1000</f>
        <v>0.01</v>
      </c>
      <c r="AG10" s="153">
        <f>'CVA 1-35 species'!FI12 + ROW()/1000</f>
        <v>0.01</v>
      </c>
      <c r="AH10" s="153">
        <f>'CVA 1-35 species'!FN12 + ROW()/1000</f>
        <v>0.01</v>
      </c>
      <c r="AI10" s="153">
        <f>'CVA 1-35 species'!FS12 + ROW()/1000</f>
        <v>0.01</v>
      </c>
      <c r="AJ10" s="153">
        <f>'CVA 1-35 species'!FX12 + ROW()/1000</f>
        <v>0.01</v>
      </c>
      <c r="AK10" s="130">
        <f>'CVA 36-50 species'!$J12 + ROW()/1000</f>
        <v>0.01</v>
      </c>
      <c r="AL10" s="153">
        <f>'CVA 36-50 species'!$O12 + ROW()/1000</f>
        <v>0.01</v>
      </c>
      <c r="AM10" s="153">
        <f>'CVA 36-50 species'!$T12 + ROW()/1000</f>
        <v>0.01</v>
      </c>
      <c r="AN10" s="153">
        <f>'CVA 36-50 species'!$Y12 + ROW()/1000</f>
        <v>0.01</v>
      </c>
      <c r="AO10" s="154">
        <f>'CVA 36-50 species'!$AD12 + ROW()/1000</f>
        <v>0.01</v>
      </c>
      <c r="AP10" s="153">
        <f>'CVA 36-50 species'!$AI12 + ROW()/1000</f>
        <v>0.01</v>
      </c>
      <c r="AQ10" s="153">
        <f>'CVA 36-50 species'!$AN12 + ROW()/1000</f>
        <v>0.01</v>
      </c>
      <c r="AR10" s="153">
        <f>'CVA 36-50 species'!$AS12 + ROW()/1000</f>
        <v>0.01</v>
      </c>
      <c r="AS10" s="153">
        <f>'CVA 36-50 species'!$AX12 + ROW()/1000</f>
        <v>0.01</v>
      </c>
      <c r="AT10" s="153">
        <f>'CVA 36-50 species'!$BC12 + ROW()/1000</f>
        <v>0.01</v>
      </c>
      <c r="AU10" s="153">
        <f>'CVA 36-50 species'!$BH12 + ROW()/1000</f>
        <v>0.01</v>
      </c>
      <c r="AV10" s="153">
        <f>'CVA 36-50 species'!$BM12 + ROW()/1000</f>
        <v>0.01</v>
      </c>
      <c r="AW10" s="153">
        <f>'CVA 36-50 species'!$BR12 + ROW()/1000</f>
        <v>0.01</v>
      </c>
      <c r="AX10" s="153">
        <f>'CVA 36-50 species'!$BW12 + ROW()/1000</f>
        <v>0.01</v>
      </c>
      <c r="AY10" s="153">
        <f>'CVA 36-50 species'!$CB12 + ROW()/1000</f>
        <v>0.01</v>
      </c>
    </row>
    <row r="11" spans="1:71">
      <c r="A11" s="21" t="s">
        <v>34</v>
      </c>
      <c r="B11" s="130">
        <f>'CVA 1-35 species'!J13+ ROW()/1000</f>
        <v>1.0999999999999999E-2</v>
      </c>
      <c r="C11" s="153">
        <f>'CVA 1-35 species'!O13 + ROW()/1000</f>
        <v>1.0999999999999999E-2</v>
      </c>
      <c r="D11" s="153">
        <f>'CVA 1-35 species'!T13 + ROW()/1000</f>
        <v>1.0999999999999999E-2</v>
      </c>
      <c r="E11" s="153">
        <f>'CVA 1-35 species'!Y13 + ROW()/1000</f>
        <v>1.0999999999999999E-2</v>
      </c>
      <c r="F11" s="153">
        <f>'CVA 1-35 species'!AD13 + ROW()/1000</f>
        <v>1.0999999999999999E-2</v>
      </c>
      <c r="G11" s="153">
        <f>'CVA 1-35 species'!AI13 + ROW()/1000</f>
        <v>1.0999999999999999E-2</v>
      </c>
      <c r="H11" s="153">
        <f>'CVA 1-35 species'!AN13 + ROW()/1000</f>
        <v>1.0999999999999999E-2</v>
      </c>
      <c r="I11" s="153">
        <f>'CVA 1-35 species'!AS13 + ROW()/1000</f>
        <v>1.0999999999999999E-2</v>
      </c>
      <c r="J11" s="153">
        <f>'CVA 1-35 species'!AX13 + ROW()/1000</f>
        <v>1.0999999999999999E-2</v>
      </c>
      <c r="K11" s="153">
        <f>'CVA 1-35 species'!BC13 + ROW()/1000</f>
        <v>1.0999999999999999E-2</v>
      </c>
      <c r="L11" s="153">
        <f>'CVA 1-35 species'!BH13 + ROW()/1000</f>
        <v>1.0999999999999999E-2</v>
      </c>
      <c r="M11" s="153">
        <f>'CVA 1-35 species'!BM13 + ROW()/1000</f>
        <v>1.0999999999999999E-2</v>
      </c>
      <c r="N11" s="153">
        <f>'CVA 1-35 species'!BR13 + ROW()/1000</f>
        <v>1.0999999999999999E-2</v>
      </c>
      <c r="O11" s="153">
        <f>'CVA 1-35 species'!BW13 + ROW()/1000</f>
        <v>1.0999999999999999E-2</v>
      </c>
      <c r="P11" s="153">
        <f>'CVA 1-35 species'!CB13 + ROW()/1000</f>
        <v>1.0999999999999999E-2</v>
      </c>
      <c r="Q11" s="153">
        <f>'CVA 1-35 species'!CG13 + ROW()/1000</f>
        <v>1.0999999999999999E-2</v>
      </c>
      <c r="R11" s="153">
        <f>'CVA 1-35 species'!CL13 + ROW()/1000</f>
        <v>1.0999999999999999E-2</v>
      </c>
      <c r="S11" s="153">
        <f>'CVA 1-35 species'!CQ13 + ROW()/1000</f>
        <v>1.0999999999999999E-2</v>
      </c>
      <c r="T11" s="153">
        <f>'CVA 1-35 species'!CV13 + ROW()/1000</f>
        <v>1.0999999999999999E-2</v>
      </c>
      <c r="U11" s="153">
        <f>'CVA 1-35 species'!DA13 + ROW()/1000</f>
        <v>1.0999999999999999E-2</v>
      </c>
      <c r="V11" s="153">
        <f>'CVA 1-35 species'!DF13 + ROW()/1000</f>
        <v>1.0999999999999999E-2</v>
      </c>
      <c r="W11" s="153">
        <f>'CVA 1-35 species'!DK13 + ROW()/1000</f>
        <v>1.0999999999999999E-2</v>
      </c>
      <c r="X11" s="153">
        <f>'CVA 1-35 species'!DP13 + ROW()/1000</f>
        <v>1.0999999999999999E-2</v>
      </c>
      <c r="Y11" s="153">
        <f>'CVA 1-35 species'!DU13 + ROW()/1000</f>
        <v>1.0999999999999999E-2</v>
      </c>
      <c r="Z11" s="153">
        <f>'CVA 1-35 species'!DZ13 + ROW()/1000</f>
        <v>1.0999999999999999E-2</v>
      </c>
      <c r="AA11" s="153">
        <f>'CVA 1-35 species'!EE13 + ROW()/1000</f>
        <v>1.0999999999999999E-2</v>
      </c>
      <c r="AB11" s="153">
        <f>'CVA 1-35 species'!EJ13 + ROW()/1000</f>
        <v>1.0999999999999999E-2</v>
      </c>
      <c r="AC11" s="153">
        <f>'CVA 1-35 species'!EO13+ ROW()/1000</f>
        <v>1.0999999999999999E-2</v>
      </c>
      <c r="AD11" s="153">
        <f>'CVA 1-35 species'!ET13 + ROW()/1000</f>
        <v>1.0999999999999999E-2</v>
      </c>
      <c r="AE11" s="153">
        <f>'CVA 1-35 species'!EY13 + ROW()/1000</f>
        <v>1.0999999999999999E-2</v>
      </c>
      <c r="AF11" s="153">
        <f>'CVA 1-35 species'!FD13 + ROW()/1000</f>
        <v>1.0999999999999999E-2</v>
      </c>
      <c r="AG11" s="153">
        <f>'CVA 1-35 species'!FI13 + ROW()/1000</f>
        <v>1.0999999999999999E-2</v>
      </c>
      <c r="AH11" s="153">
        <f>'CVA 1-35 species'!FN13 + ROW()/1000</f>
        <v>1.0999999999999999E-2</v>
      </c>
      <c r="AI11" s="153">
        <f>'CVA 1-35 species'!FS13 + ROW()/1000</f>
        <v>1.0999999999999999E-2</v>
      </c>
      <c r="AJ11" s="153">
        <f>'CVA 1-35 species'!FX13 + ROW()/1000</f>
        <v>1.0999999999999999E-2</v>
      </c>
      <c r="AK11" s="130">
        <f>'CVA 36-50 species'!$J13 + ROW()/1000</f>
        <v>1.0999999999999999E-2</v>
      </c>
      <c r="AL11" s="153">
        <f>'CVA 36-50 species'!$O13 + ROW()/1000</f>
        <v>1.0999999999999999E-2</v>
      </c>
      <c r="AM11" s="153">
        <f>'CVA 36-50 species'!$T13 + ROW()/1000</f>
        <v>1.0999999999999999E-2</v>
      </c>
      <c r="AN11" s="153">
        <f>'CVA 36-50 species'!$Y13 + ROW()/1000</f>
        <v>1.0999999999999999E-2</v>
      </c>
      <c r="AO11" s="154">
        <f>'CVA 36-50 species'!$AD13 + ROW()/1000</f>
        <v>1.0999999999999999E-2</v>
      </c>
      <c r="AP11" s="153">
        <f>'CVA 36-50 species'!$AI13 + ROW()/1000</f>
        <v>1.0999999999999999E-2</v>
      </c>
      <c r="AQ11" s="153">
        <f>'CVA 36-50 species'!$AN13 + ROW()/1000</f>
        <v>1.0999999999999999E-2</v>
      </c>
      <c r="AR11" s="153">
        <f>'CVA 36-50 species'!$AS13 + ROW()/1000</f>
        <v>1.0999999999999999E-2</v>
      </c>
      <c r="AS11" s="153">
        <f>'CVA 36-50 species'!$AX13 + ROW()/1000</f>
        <v>1.0999999999999999E-2</v>
      </c>
      <c r="AT11" s="153">
        <f>'CVA 36-50 species'!$BC13 + ROW()/1000</f>
        <v>1.0999999999999999E-2</v>
      </c>
      <c r="AU11" s="153">
        <f>'CVA 36-50 species'!$BH13 + ROW()/1000</f>
        <v>1.0999999999999999E-2</v>
      </c>
      <c r="AV11" s="153">
        <f>'CVA 36-50 species'!$BM13 + ROW()/1000</f>
        <v>1.0999999999999999E-2</v>
      </c>
      <c r="AW11" s="153">
        <f>'CVA 36-50 species'!$BR13 + ROW()/1000</f>
        <v>1.0999999999999999E-2</v>
      </c>
      <c r="AX11" s="153">
        <f>'CVA 36-50 species'!$BW13 + ROW()/1000</f>
        <v>1.0999999999999999E-2</v>
      </c>
      <c r="AY11" s="153">
        <f>'CVA 36-50 species'!$CB13 + ROW()/1000</f>
        <v>1.0999999999999999E-2</v>
      </c>
    </row>
    <row r="12" spans="1:71">
      <c r="A12" s="21" t="s">
        <v>35</v>
      </c>
      <c r="B12" s="130">
        <f>'CVA 1-35 species'!J14+ ROW()/1000</f>
        <v>1.2E-2</v>
      </c>
      <c r="C12" s="153">
        <f>'CVA 1-35 species'!O14 + ROW()/1000</f>
        <v>1.2E-2</v>
      </c>
      <c r="D12" s="153">
        <f>'CVA 1-35 species'!T14 + ROW()/1000</f>
        <v>1.2E-2</v>
      </c>
      <c r="E12" s="153">
        <f>'CVA 1-35 species'!Y14 + ROW()/1000</f>
        <v>1.2E-2</v>
      </c>
      <c r="F12" s="153">
        <f>'CVA 1-35 species'!AD14 + ROW()/1000</f>
        <v>1.2E-2</v>
      </c>
      <c r="G12" s="153">
        <f>'CVA 1-35 species'!AI14 + ROW()/1000</f>
        <v>1.2E-2</v>
      </c>
      <c r="H12" s="153">
        <f>'CVA 1-35 species'!AN14 + ROW()/1000</f>
        <v>1.2E-2</v>
      </c>
      <c r="I12" s="153">
        <f>'CVA 1-35 species'!AS14 + ROW()/1000</f>
        <v>1.2E-2</v>
      </c>
      <c r="J12" s="153">
        <f>'CVA 1-35 species'!AX14 + ROW()/1000</f>
        <v>1.2E-2</v>
      </c>
      <c r="K12" s="153">
        <f>'CVA 1-35 species'!BC14 + ROW()/1000</f>
        <v>1.2E-2</v>
      </c>
      <c r="L12" s="153">
        <f>'CVA 1-35 species'!BH14 + ROW()/1000</f>
        <v>1.2E-2</v>
      </c>
      <c r="M12" s="153">
        <f>'CVA 1-35 species'!BM14 + ROW()/1000</f>
        <v>1.2E-2</v>
      </c>
      <c r="N12" s="153">
        <f>'CVA 1-35 species'!BR14 + ROW()/1000</f>
        <v>1.2E-2</v>
      </c>
      <c r="O12" s="153">
        <f>'CVA 1-35 species'!BW14 + ROW()/1000</f>
        <v>1.2E-2</v>
      </c>
      <c r="P12" s="153">
        <f>'CVA 1-35 species'!CB14 + ROW()/1000</f>
        <v>1.2E-2</v>
      </c>
      <c r="Q12" s="153">
        <f>'CVA 1-35 species'!CG14 + ROW()/1000</f>
        <v>1.2E-2</v>
      </c>
      <c r="R12" s="153">
        <f>'CVA 1-35 species'!CL14 + ROW()/1000</f>
        <v>1.2E-2</v>
      </c>
      <c r="S12" s="153">
        <f>'CVA 1-35 species'!CQ14 + ROW()/1000</f>
        <v>1.2E-2</v>
      </c>
      <c r="T12" s="153">
        <f>'CVA 1-35 species'!CV14 + ROW()/1000</f>
        <v>1.2E-2</v>
      </c>
      <c r="U12" s="153">
        <f>'CVA 1-35 species'!DA14 + ROW()/1000</f>
        <v>1.2E-2</v>
      </c>
      <c r="V12" s="153">
        <f>'CVA 1-35 species'!DF14 + ROW()/1000</f>
        <v>1.2E-2</v>
      </c>
      <c r="W12" s="153">
        <f>'CVA 1-35 species'!DK14 + ROW()/1000</f>
        <v>1.2E-2</v>
      </c>
      <c r="X12" s="153">
        <f>'CVA 1-35 species'!DP14 + ROW()/1000</f>
        <v>1.2E-2</v>
      </c>
      <c r="Y12" s="153">
        <f>'CVA 1-35 species'!DU14 + ROW()/1000</f>
        <v>1.2E-2</v>
      </c>
      <c r="Z12" s="153">
        <f>'CVA 1-35 species'!DZ14 + ROW()/1000</f>
        <v>1.2E-2</v>
      </c>
      <c r="AA12" s="153">
        <f>'CVA 1-35 species'!EE14 + ROW()/1000</f>
        <v>1.2E-2</v>
      </c>
      <c r="AB12" s="153">
        <f>'CVA 1-35 species'!EJ14 + ROW()/1000</f>
        <v>1.2E-2</v>
      </c>
      <c r="AC12" s="153">
        <f>'CVA 1-35 species'!EO14+ ROW()/1000</f>
        <v>1.2E-2</v>
      </c>
      <c r="AD12" s="153">
        <f>'CVA 1-35 species'!ET14 + ROW()/1000</f>
        <v>1.2E-2</v>
      </c>
      <c r="AE12" s="153">
        <f>'CVA 1-35 species'!EY14 + ROW()/1000</f>
        <v>1.2E-2</v>
      </c>
      <c r="AF12" s="153">
        <f>'CVA 1-35 species'!FD14 + ROW()/1000</f>
        <v>1.2E-2</v>
      </c>
      <c r="AG12" s="153">
        <f>'CVA 1-35 species'!FI14 + ROW()/1000</f>
        <v>1.2E-2</v>
      </c>
      <c r="AH12" s="153">
        <f>'CVA 1-35 species'!FN14 + ROW()/1000</f>
        <v>1.2E-2</v>
      </c>
      <c r="AI12" s="153">
        <f>'CVA 1-35 species'!FS14 + ROW()/1000</f>
        <v>1.2E-2</v>
      </c>
      <c r="AJ12" s="153">
        <f>'CVA 1-35 species'!FX14 + ROW()/1000</f>
        <v>1.2E-2</v>
      </c>
      <c r="AK12" s="130">
        <f>'CVA 36-50 species'!$J14 + ROW()/1000</f>
        <v>1.2E-2</v>
      </c>
      <c r="AL12" s="153">
        <f>'CVA 36-50 species'!$O14 + ROW()/1000</f>
        <v>1.2E-2</v>
      </c>
      <c r="AM12" s="153">
        <f>'CVA 36-50 species'!$T14 + ROW()/1000</f>
        <v>1.2E-2</v>
      </c>
      <c r="AN12" s="153">
        <f>'CVA 36-50 species'!$Y14 + ROW()/1000</f>
        <v>1.2E-2</v>
      </c>
      <c r="AO12" s="154">
        <f>'CVA 36-50 species'!$AD14 + ROW()/1000</f>
        <v>1.2E-2</v>
      </c>
      <c r="AP12" s="153">
        <f>'CVA 36-50 species'!$AI14 + ROW()/1000</f>
        <v>1.2E-2</v>
      </c>
      <c r="AQ12" s="153">
        <f>'CVA 36-50 species'!$AN14 + ROW()/1000</f>
        <v>1.2E-2</v>
      </c>
      <c r="AR12" s="153">
        <f>'CVA 36-50 species'!$AS14 + ROW()/1000</f>
        <v>1.2E-2</v>
      </c>
      <c r="AS12" s="153">
        <f>'CVA 36-50 species'!$AX14 + ROW()/1000</f>
        <v>1.2E-2</v>
      </c>
      <c r="AT12" s="153">
        <f>'CVA 36-50 species'!$BC14 + ROW()/1000</f>
        <v>1.2E-2</v>
      </c>
      <c r="AU12" s="153">
        <f>'CVA 36-50 species'!$BH14 + ROW()/1000</f>
        <v>1.2E-2</v>
      </c>
      <c r="AV12" s="153">
        <f>'CVA 36-50 species'!$BM14 + ROW()/1000</f>
        <v>1.2E-2</v>
      </c>
      <c r="AW12" s="153">
        <f>'CVA 36-50 species'!$BR14 + ROW()/1000</f>
        <v>1.2E-2</v>
      </c>
      <c r="AX12" s="153">
        <f>'CVA 36-50 species'!$BW14 + ROW()/1000</f>
        <v>1.2E-2</v>
      </c>
      <c r="AY12" s="153">
        <f>'CVA 36-50 species'!$CB14 + ROW()/1000</f>
        <v>1.2E-2</v>
      </c>
    </row>
    <row r="13" spans="1:71">
      <c r="A13" s="21" t="s">
        <v>36</v>
      </c>
      <c r="B13" s="130">
        <f>'CVA 1-35 species'!J15+ ROW()/1000</f>
        <v>1.2999999999999999E-2</v>
      </c>
      <c r="C13" s="153">
        <f>'CVA 1-35 species'!O15 + ROW()/1000</f>
        <v>1.2999999999999999E-2</v>
      </c>
      <c r="D13" s="153">
        <f>'CVA 1-35 species'!T15 + ROW()/1000</f>
        <v>1.2999999999999999E-2</v>
      </c>
      <c r="E13" s="153">
        <f>'CVA 1-35 species'!Y15 + ROW()/1000</f>
        <v>1.2999999999999999E-2</v>
      </c>
      <c r="F13" s="153">
        <f>'CVA 1-35 species'!AD15 + ROW()/1000</f>
        <v>1.2999999999999999E-2</v>
      </c>
      <c r="G13" s="153">
        <f>'CVA 1-35 species'!AI15 + ROW()/1000</f>
        <v>1.2999999999999999E-2</v>
      </c>
      <c r="H13" s="153">
        <f>'CVA 1-35 species'!AN15 + ROW()/1000</f>
        <v>1.2999999999999999E-2</v>
      </c>
      <c r="I13" s="153">
        <f>'CVA 1-35 species'!AS15 + ROW()/1000</f>
        <v>1.2999999999999999E-2</v>
      </c>
      <c r="J13" s="153">
        <f>'CVA 1-35 species'!AX15 + ROW()/1000</f>
        <v>1.2999999999999999E-2</v>
      </c>
      <c r="K13" s="153">
        <f>'CVA 1-35 species'!BC15 + ROW()/1000</f>
        <v>1.2999999999999999E-2</v>
      </c>
      <c r="L13" s="153">
        <f>'CVA 1-35 species'!BH15 + ROW()/1000</f>
        <v>1.2999999999999999E-2</v>
      </c>
      <c r="M13" s="153">
        <f>'CVA 1-35 species'!BM15 + ROW()/1000</f>
        <v>1.2999999999999999E-2</v>
      </c>
      <c r="N13" s="153">
        <f>'CVA 1-35 species'!BR15 + ROW()/1000</f>
        <v>1.2999999999999999E-2</v>
      </c>
      <c r="O13" s="153">
        <f>'CVA 1-35 species'!BW15 + ROW()/1000</f>
        <v>1.2999999999999999E-2</v>
      </c>
      <c r="P13" s="153">
        <f>'CVA 1-35 species'!CB15 + ROW()/1000</f>
        <v>1.2999999999999999E-2</v>
      </c>
      <c r="Q13" s="153">
        <f>'CVA 1-35 species'!CG15 + ROW()/1000</f>
        <v>1.2999999999999999E-2</v>
      </c>
      <c r="R13" s="153">
        <f>'CVA 1-35 species'!CL15 + ROW()/1000</f>
        <v>1.2999999999999999E-2</v>
      </c>
      <c r="S13" s="153">
        <f>'CVA 1-35 species'!CQ15 + ROW()/1000</f>
        <v>1.2999999999999999E-2</v>
      </c>
      <c r="T13" s="153">
        <f>'CVA 1-35 species'!CV15 + ROW()/1000</f>
        <v>1.2999999999999999E-2</v>
      </c>
      <c r="U13" s="153">
        <f>'CVA 1-35 species'!DA15 + ROW()/1000</f>
        <v>1.2999999999999999E-2</v>
      </c>
      <c r="V13" s="153">
        <f>'CVA 1-35 species'!DF15 + ROW()/1000</f>
        <v>1.2999999999999999E-2</v>
      </c>
      <c r="W13" s="153">
        <f>'CVA 1-35 species'!DK15 + ROW()/1000</f>
        <v>1.2999999999999999E-2</v>
      </c>
      <c r="X13" s="153">
        <f>'CVA 1-35 species'!DP15 + ROW()/1000</f>
        <v>1.2999999999999999E-2</v>
      </c>
      <c r="Y13" s="153">
        <f>'CVA 1-35 species'!DU15 + ROW()/1000</f>
        <v>1.2999999999999999E-2</v>
      </c>
      <c r="Z13" s="153">
        <f>'CVA 1-35 species'!DZ15 + ROW()/1000</f>
        <v>1.2999999999999999E-2</v>
      </c>
      <c r="AA13" s="153">
        <f>'CVA 1-35 species'!EE15 + ROW()/1000</f>
        <v>1.2999999999999999E-2</v>
      </c>
      <c r="AB13" s="153">
        <f>'CVA 1-35 species'!EJ15 + ROW()/1000</f>
        <v>1.2999999999999999E-2</v>
      </c>
      <c r="AC13" s="153">
        <f>'CVA 1-35 species'!EO15+ ROW()/1000</f>
        <v>1.2999999999999999E-2</v>
      </c>
      <c r="AD13" s="153">
        <f>'CVA 1-35 species'!ET15 + ROW()/1000</f>
        <v>1.2999999999999999E-2</v>
      </c>
      <c r="AE13" s="153">
        <f>'CVA 1-35 species'!EY15 + ROW()/1000</f>
        <v>1.2999999999999999E-2</v>
      </c>
      <c r="AF13" s="153">
        <f>'CVA 1-35 species'!FD15 + ROW()/1000</f>
        <v>1.2999999999999999E-2</v>
      </c>
      <c r="AG13" s="153">
        <f>'CVA 1-35 species'!FI15 + ROW()/1000</f>
        <v>1.2999999999999999E-2</v>
      </c>
      <c r="AH13" s="153">
        <f>'CVA 1-35 species'!FN15 + ROW()/1000</f>
        <v>1.2999999999999999E-2</v>
      </c>
      <c r="AI13" s="153">
        <f>'CVA 1-35 species'!FS15 + ROW()/1000</f>
        <v>1.2999999999999999E-2</v>
      </c>
      <c r="AJ13" s="153">
        <f>'CVA 1-35 species'!FX15 + ROW()/1000</f>
        <v>1.2999999999999999E-2</v>
      </c>
      <c r="AK13" s="130">
        <f>'CVA 36-50 species'!$J15 + ROW()/1000</f>
        <v>1.2999999999999999E-2</v>
      </c>
      <c r="AL13" s="153">
        <f>'CVA 36-50 species'!$O15 + ROW()/1000</f>
        <v>1.2999999999999999E-2</v>
      </c>
      <c r="AM13" s="153">
        <f>'CVA 36-50 species'!$T15 + ROW()/1000</f>
        <v>1.2999999999999999E-2</v>
      </c>
      <c r="AN13" s="153">
        <f>'CVA 36-50 species'!$Y15 + ROW()/1000</f>
        <v>1.2999999999999999E-2</v>
      </c>
      <c r="AO13" s="154">
        <f>'CVA 36-50 species'!$AD15 + ROW()/1000</f>
        <v>1.2999999999999999E-2</v>
      </c>
      <c r="AP13" s="153">
        <f>'CVA 36-50 species'!$AI15 + ROW()/1000</f>
        <v>1.2999999999999999E-2</v>
      </c>
      <c r="AQ13" s="153">
        <f>'CVA 36-50 species'!$AN15 + ROW()/1000</f>
        <v>1.2999999999999999E-2</v>
      </c>
      <c r="AR13" s="153">
        <f>'CVA 36-50 species'!$AS15 + ROW()/1000</f>
        <v>1.2999999999999999E-2</v>
      </c>
      <c r="AS13" s="153">
        <f>'CVA 36-50 species'!$AX15 + ROW()/1000</f>
        <v>1.2999999999999999E-2</v>
      </c>
      <c r="AT13" s="153">
        <f>'CVA 36-50 species'!$BC15 + ROW()/1000</f>
        <v>1.2999999999999999E-2</v>
      </c>
      <c r="AU13" s="153">
        <f>'CVA 36-50 species'!$BH15 + ROW()/1000</f>
        <v>1.2999999999999999E-2</v>
      </c>
      <c r="AV13" s="153">
        <f>'CVA 36-50 species'!$BM15 + ROW()/1000</f>
        <v>1.2999999999999999E-2</v>
      </c>
      <c r="AW13" s="153">
        <f>'CVA 36-50 species'!$BR15 + ROW()/1000</f>
        <v>1.2999999999999999E-2</v>
      </c>
      <c r="AX13" s="153">
        <f>'CVA 36-50 species'!$BW15 + ROW()/1000</f>
        <v>1.2999999999999999E-2</v>
      </c>
      <c r="AY13" s="153">
        <f>'CVA 36-50 species'!$CB15 + ROW()/1000</f>
        <v>1.2999999999999999E-2</v>
      </c>
    </row>
    <row r="14" spans="1:71" s="83" customFormat="1">
      <c r="A14" s="82" t="s">
        <v>94</v>
      </c>
      <c r="B14" s="86" t="str">
        <f>'CVA 1-35 species'!$J$16</f>
        <v/>
      </c>
      <c r="C14" s="87" t="str">
        <f>'CVA 1-35 species'!$O$16</f>
        <v/>
      </c>
      <c r="D14" s="83" t="str">
        <f>'CVA 1-35 species'!$T$16</f>
        <v/>
      </c>
      <c r="E14" s="83" t="str">
        <f>'CVA 1-35 species'!$Y$16</f>
        <v/>
      </c>
      <c r="F14" s="83" t="str">
        <f>'CVA 1-35 species'!$AD$16</f>
        <v/>
      </c>
      <c r="G14" s="83" t="str">
        <f>'CVA 1-35 species'!$AI$16</f>
        <v/>
      </c>
      <c r="H14" s="83" t="str">
        <f>'CVA 1-35 species'!$AN$16</f>
        <v/>
      </c>
      <c r="I14" s="83" t="str">
        <f>'CVA 1-35 species'!$AS$16</f>
        <v/>
      </c>
      <c r="J14" s="83" t="str">
        <f>'CVA 1-35 species'!$AX$16</f>
        <v/>
      </c>
      <c r="K14" s="83" t="str">
        <f>'CVA 1-35 species'!$BC$16</f>
        <v/>
      </c>
      <c r="L14" s="83" t="str">
        <f>'CVA 1-35 species'!$BH$16</f>
        <v/>
      </c>
      <c r="M14" s="83" t="str">
        <f>'CVA 1-35 species'!$BM$16</f>
        <v/>
      </c>
      <c r="N14" s="83" t="str">
        <f>'CVA 1-35 species'!$BR$16</f>
        <v/>
      </c>
      <c r="O14" s="83" t="str">
        <f>'CVA 1-35 species'!$BW$16</f>
        <v/>
      </c>
      <c r="P14" s="83" t="str">
        <f>'CVA 1-35 species'!$CB$16</f>
        <v/>
      </c>
      <c r="Q14" s="83" t="str">
        <f>'CVA 1-35 species'!$CG$16</f>
        <v/>
      </c>
      <c r="R14" s="83" t="str">
        <f>'CVA 1-35 species'!$CL$16</f>
        <v/>
      </c>
      <c r="S14" s="83" t="str">
        <f>'CVA 1-35 species'!$CQ$16</f>
        <v/>
      </c>
      <c r="T14" s="83" t="str">
        <f>'CVA 1-35 species'!$CV$16</f>
        <v/>
      </c>
      <c r="U14" s="83" t="str">
        <f>'CVA 1-35 species'!$DA$16</f>
        <v/>
      </c>
      <c r="V14" s="83" t="str">
        <f>'CVA 1-35 species'!$DF$16</f>
        <v/>
      </c>
      <c r="W14" s="83" t="str">
        <f>'CVA 1-35 species'!$DK$16</f>
        <v/>
      </c>
      <c r="X14" s="83" t="str">
        <f>'CVA 1-35 species'!$DP$16</f>
        <v/>
      </c>
      <c r="Y14" s="83" t="str">
        <f>'CVA 1-35 species'!$DU$16</f>
        <v/>
      </c>
      <c r="Z14" s="83" t="str">
        <f>'CVA 1-35 species'!$DZ$16</f>
        <v/>
      </c>
      <c r="AA14" s="83" t="str">
        <f>'CVA 1-35 species'!$EE$16</f>
        <v/>
      </c>
      <c r="AB14" s="83" t="str">
        <f>'CVA 1-35 species'!$EJ$16</f>
        <v/>
      </c>
      <c r="AC14" s="83" t="str">
        <f>'CVA 1-35 species'!$EO$16</f>
        <v/>
      </c>
      <c r="AD14" s="83" t="str">
        <f>'CVA 1-35 species'!$ET$16</f>
        <v/>
      </c>
      <c r="AE14" s="83" t="str">
        <f>'CVA 1-35 species'!$EY$16</f>
        <v/>
      </c>
      <c r="AF14" s="83" t="str">
        <f>'CVA 1-35 species'!$FD$16</f>
        <v/>
      </c>
      <c r="AG14" s="83" t="str">
        <f>'CVA 1-35 species'!$FI$16</f>
        <v/>
      </c>
      <c r="AH14" s="83" t="str">
        <f>'CVA 1-35 species'!$FN$16</f>
        <v/>
      </c>
      <c r="AI14" s="83" t="str">
        <f>'CVA 1-35 species'!$FS$16</f>
        <v/>
      </c>
      <c r="AJ14" s="83" t="str">
        <f>'CVA 1-35 species'!$FX$16</f>
        <v/>
      </c>
      <c r="AK14" s="84" t="str">
        <f>'CVA 36-50 species'!$J$16</f>
        <v/>
      </c>
      <c r="AL14" s="83" t="str">
        <f>'CVA 36-50 species'!$O$16</f>
        <v/>
      </c>
      <c r="AM14" s="83" t="str">
        <f>'CVA 36-50 species'!$T$16</f>
        <v/>
      </c>
      <c r="AN14" s="83" t="str">
        <f>'CVA 36-50 species'!$Y$16</f>
        <v/>
      </c>
      <c r="AO14" s="87" t="str">
        <f>'CVA 36-50 species'!$AD$16</f>
        <v/>
      </c>
      <c r="AP14" s="83" t="str">
        <f>'CVA 36-50 species'!$AI$16</f>
        <v/>
      </c>
      <c r="AQ14" s="83" t="str">
        <f>'CVA 36-50 species'!$AN$16</f>
        <v/>
      </c>
      <c r="AR14" s="83" t="str">
        <f>'CVA 36-50 species'!$AS$16</f>
        <v/>
      </c>
      <c r="AS14" s="83" t="str">
        <f>'CVA 36-50 species'!$AX$16</f>
        <v/>
      </c>
      <c r="AT14" s="83" t="str">
        <f>'CVA 36-50 species'!$BC$16</f>
        <v/>
      </c>
      <c r="AU14" s="83" t="str">
        <f>'CVA 36-50 species'!$BH$16</f>
        <v/>
      </c>
      <c r="AV14" s="83" t="str">
        <f>'CVA 36-50 species'!$BM$16</f>
        <v/>
      </c>
      <c r="AW14" s="83" t="str">
        <f>'CVA 36-50 species'!$BR$16</f>
        <v/>
      </c>
      <c r="AX14" s="83" t="str">
        <f>'CVA 36-50 species'!$BW$16</f>
        <v/>
      </c>
      <c r="AY14" s="83" t="str">
        <f>'CVA 36-50 species'!$CB$16</f>
        <v/>
      </c>
    </row>
    <row r="15" spans="1:71">
      <c r="A15" s="21"/>
      <c r="B15" s="8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81"/>
      <c r="AL15" s="21"/>
      <c r="AM15" s="21"/>
      <c r="AN15" s="21"/>
      <c r="AO15" s="88"/>
      <c r="AP15" s="21"/>
      <c r="AQ15" s="21"/>
      <c r="AR15" s="21"/>
      <c r="AS15" s="21"/>
      <c r="AT15" s="21"/>
      <c r="AU15" s="21"/>
      <c r="AV15" s="21"/>
      <c r="AW15" s="21"/>
      <c r="AX15" s="21"/>
      <c r="AY15" s="21"/>
    </row>
    <row r="16" spans="1:71" ht="15" customHeight="1">
      <c r="A16" s="151" t="s">
        <v>113</v>
      </c>
      <c r="B16" s="130" t="e">
        <f>'CVA 1-35 species'!$J18 * 'Regional Exposure'!J2 /( ('CVA 1-35 species'!J18 + 'Regional Exposure'!J2) / 2) + ROW()/1000</f>
        <v>#DIV/0!</v>
      </c>
      <c r="C16" s="153" t="e">
        <f>'CVA 1-35 species'!O18 * 'Regional Exposure'!J2 /( ('CVA 1-35 species'!O18 + 'Regional Exposure'!J2) / 2) + ROW()/1000</f>
        <v>#DIV/0!</v>
      </c>
      <c r="D16" s="153" t="e">
        <f>'CVA 1-35 species'!T18 * 'Regional Exposure'!J2 /( ('CVA 1-35 species'!T18 + 'Regional Exposure'!J2) / 2) + ROW()/1000</f>
        <v>#DIV/0!</v>
      </c>
      <c r="E16" s="153" t="e">
        <f>'CVA 1-35 species'!Y18 * 'Regional Exposure'!J2 /( ('CVA 1-35 species'!Y18 + 'Regional Exposure'!J2) / 2) + ROW()/1000</f>
        <v>#DIV/0!</v>
      </c>
      <c r="F16" s="153" t="e">
        <f>'CVA 1-35 species'!AD18 * 'Regional Exposure'!J2 /( ('CVA 1-35 species'!AD18 + 'Regional Exposure'!J2) / 2) + ROW()/1000</f>
        <v>#DIV/0!</v>
      </c>
      <c r="G16" s="153" t="e">
        <f>'CVA 1-35 species'!AI18 * 'Regional Exposure'!J2 /( ('CVA 1-35 species'!AI18 + 'Regional Exposure'!J2) / 2) + ROW()/1000</f>
        <v>#DIV/0!</v>
      </c>
      <c r="H16" s="153" t="e">
        <f>'CVA 1-35 species'!AN18 * 'Regional Exposure'!J2 /( ('CVA 1-35 species'!AN18 + 'Regional Exposure'!J2) / 2) + ROW()/1000</f>
        <v>#DIV/0!</v>
      </c>
      <c r="I16" s="153" t="e">
        <f>'CVA 1-35 species'!AS18 * 'Regional Exposure'!J2 /( ('CVA 1-35 species'!AS18 + 'Regional Exposure'!J2) / 2) + ROW()/1000</f>
        <v>#DIV/0!</v>
      </c>
      <c r="J16" s="153" t="e">
        <f>'CVA 1-35 species'!AX18 * 'Regional Exposure'!J2 /( ('CVA 1-35 species'!AX18 + 'Regional Exposure'!J2) / 2) + ROW()/1000</f>
        <v>#DIV/0!</v>
      </c>
      <c r="K16" s="153" t="e">
        <f>'CVA 1-35 species'!BC18 * 'Regional Exposure'!J2 /( ('CVA 1-35 species'!BC18 + 'Regional Exposure'!J2) / 2) + ROW()/1000</f>
        <v>#DIV/0!</v>
      </c>
      <c r="L16" s="153" t="e">
        <f>'CVA 1-35 species'!BH18 * 'Regional Exposure'!J2 /( ('CVA 1-35 species'!BH18 + 'Regional Exposure'!J2) / 2) + ROW()/1000</f>
        <v>#DIV/0!</v>
      </c>
      <c r="M16" s="153" t="e">
        <f>'CVA 1-35 species'!BM18 * 'Regional Exposure'!J2 /( ('CVA 1-35 species'!BM18 + 'Regional Exposure'!J2) / 2) + ROW()/1000</f>
        <v>#DIV/0!</v>
      </c>
      <c r="N16" s="153" t="e">
        <f>'CVA 1-35 species'!BR18 * 'Regional Exposure'!J2 /( ('CVA 1-35 species'!BR18 + 'Regional Exposure'!J2) / 2) + ROW()/1000</f>
        <v>#DIV/0!</v>
      </c>
      <c r="O16" s="153" t="e">
        <f>'CVA 1-35 species'!BW18 * 'Regional Exposure'!J2 /( ('CVA 1-35 species'!BW18 + 'Regional Exposure'!J2) / 2) + ROW()/1000</f>
        <v>#DIV/0!</v>
      </c>
      <c r="P16" s="153" t="e">
        <f>'CVA 1-35 species'!CB18 * 'Regional Exposure'!J2 /( ('CVA 1-35 species'!CB18 + 'Regional Exposure'!J2) / 2) + ROW()/1000</f>
        <v>#DIV/0!</v>
      </c>
      <c r="Q16" s="153" t="e">
        <f>'CVA 1-35 species'!CG18 * 'Regional Exposure'!J2 /( ('CVA 1-35 species'!CG18 + 'Regional Exposure'!J2) / 2) + ROW()/1000</f>
        <v>#DIV/0!</v>
      </c>
      <c r="R16" s="153" t="e">
        <f>'CVA 1-35 species'!CL18 * 'Regional Exposure'!J2 /( ('CVA 1-35 species'!CL18 + 'Regional Exposure'!J2) / 2) + ROW()/1000</f>
        <v>#DIV/0!</v>
      </c>
      <c r="S16" s="153" t="e">
        <f>'CVA 1-35 species'!CQ18 * 'Regional Exposure'!J2 /( ('CVA 1-35 species'!CQ18 + 'Regional Exposure'!J2) / 2) + ROW()/1000</f>
        <v>#DIV/0!</v>
      </c>
      <c r="T16" s="153" t="e">
        <f>'CVA 1-35 species'!CV18 * 'Regional Exposure'!J2 /( ('CVA 1-35 species'!CV18 + 'Regional Exposure'!J2) / 2) + ROW()/1000</f>
        <v>#DIV/0!</v>
      </c>
      <c r="U16" s="153" t="e">
        <f>'CVA 1-35 species'!DA18 * 'Regional Exposure'!J2 /( ('CVA 1-35 species'!DA18 + 'Regional Exposure'!J2) / 2) + ROW()/1000</f>
        <v>#DIV/0!</v>
      </c>
      <c r="V16" s="153" t="e">
        <f>'CVA 1-35 species'!DF18 * 'Regional Exposure'!J2 /( ('CVA 1-35 species'!DF18 + 'Regional Exposure'!J2) / 2) + ROW()/1000</f>
        <v>#DIV/0!</v>
      </c>
      <c r="W16" s="153" t="e">
        <f>'CVA 1-35 species'!DK18 * 'Regional Exposure'!J2 /( ('CVA 1-35 species'!DK18 + 'Regional Exposure'!J2) / 2) + ROW()/1000</f>
        <v>#DIV/0!</v>
      </c>
      <c r="X16" s="153" t="e">
        <f>'CVA 1-35 species'!DP18 * 'Regional Exposure'!J2 /( ('CVA 1-35 species'!DP18 + 'Regional Exposure'!J2) / 2) + ROW()/1000</f>
        <v>#DIV/0!</v>
      </c>
      <c r="Y16" s="153" t="e">
        <f>'CVA 1-35 species'!DU18 * 'Regional Exposure'!J2 /( ('CVA 1-35 species'!DU18 + 'Regional Exposure'!J2) / 2) + ROW()/1000</f>
        <v>#DIV/0!</v>
      </c>
      <c r="Z16" s="153" t="e">
        <f>'CVA 1-35 species'!DZ18 * 'Regional Exposure'!J2 /( ('CVA 1-35 species'!DZ18 + 'Regional Exposure'!J2) / 2) + ROW()/1000</f>
        <v>#DIV/0!</v>
      </c>
      <c r="AA16" s="153" t="e">
        <f>'CVA 1-35 species'!EE18 * 'Regional Exposure'!J2 /( ('CVA 1-35 species'!EE18 + 'Regional Exposure'!J2) / 2) + ROW()/1000</f>
        <v>#DIV/0!</v>
      </c>
      <c r="AB16" s="153" t="e">
        <f>'CVA 1-35 species'!EJ18 * 'Regional Exposure'!J2 /( ('CVA 1-35 species'!EJ18 + 'Regional Exposure'!J2) / 2) + ROW()/1000</f>
        <v>#DIV/0!</v>
      </c>
      <c r="AC16" s="153" t="e">
        <f>'CVA 1-35 species'!EO18 * 'Regional Exposure'!J2 /( ('CVA 1-35 species'!EO18 + 'Regional Exposure'!J2) / 2) + ROW()/1000</f>
        <v>#DIV/0!</v>
      </c>
      <c r="AD16" s="153" t="e">
        <f>'CVA 1-35 species'!ET18 * 'Regional Exposure'!J2 /( ('CVA 1-35 species'!ET18 + 'Regional Exposure'!J2) / 2) + ROW()/1000</f>
        <v>#DIV/0!</v>
      </c>
      <c r="AE16" s="153" t="e">
        <f>'CVA 1-35 species'!EY18 * 'Regional Exposure'!J2 /( ('CVA 1-35 species'!EY18 + 'Regional Exposure'!J2) / 2) + ROW()/1000</f>
        <v>#DIV/0!</v>
      </c>
      <c r="AF16" s="153" t="e">
        <f>'CVA 1-35 species'!FD18 * 'Regional Exposure'!J2 /( ('CVA 1-35 species'!FD18 + 'Regional Exposure'!J2) / 2) + ROW()/1000</f>
        <v>#DIV/0!</v>
      </c>
      <c r="AG16" s="153" t="e">
        <f>'CVA 1-35 species'!FI18 * 'Regional Exposure'!J2 /( ('CVA 1-35 species'!FI18 + 'Regional Exposure'!J2) / 2) + ROW()/1000</f>
        <v>#DIV/0!</v>
      </c>
      <c r="AH16" s="153" t="e">
        <f>'CVA 1-35 species'!FN18 * 'Regional Exposure'!J2 /( ('CVA 1-35 species'!FN18 + 'Regional Exposure'!J2) / 2) + ROW()/1000</f>
        <v>#DIV/0!</v>
      </c>
      <c r="AI16" s="153" t="e">
        <f>'CVA 1-35 species'!FS18 * 'Regional Exposure'!J2 /( ('CVA 1-35 species'!FS18 + 'Regional Exposure'!J2) / 2) + ROW()/1000</f>
        <v>#DIV/0!</v>
      </c>
      <c r="AJ16" s="153" t="e">
        <f>'CVA 1-35 species'!FX18 * 'Regional Exposure'!J2 /( ('CVA 1-35 species'!FX18 + 'Regional Exposure'!J2) / 2) + ROW()/1000</f>
        <v>#DIV/0!</v>
      </c>
      <c r="AK16" s="130" t="e">
        <f>'CVA 36-50 species'!$J18 * 'Regional Exposure'!J2 /( ('CVA 36-50 species'!J18 + 'Regional Exposure'!J2) / 2) + ROW()/1000</f>
        <v>#DIV/0!</v>
      </c>
      <c r="AL16" s="153" t="e">
        <f>'CVA 36-50 species'!$O18 * 'Regional Exposure'!J2 /( ('CVA 36-50 species'!O18 + 'Regional Exposure'!J2) / 2) + ROW()/1000</f>
        <v>#DIV/0!</v>
      </c>
      <c r="AM16" s="153" t="e">
        <f>'CVA 36-50 species'!$T18 * 'Regional Exposure'!J2 /( ('CVA 36-50 species'!T18 + 'Regional Exposure'!J2) / 2) + ROW()/1000</f>
        <v>#DIV/0!</v>
      </c>
      <c r="AN16" s="153" t="e">
        <f>'CVA 36-50 species'!$Y18 * 'Regional Exposure'!J2 /( ('CVA 36-50 species'!Y18 + 'Regional Exposure'!J2) / 2) + ROW()/1000</f>
        <v>#DIV/0!</v>
      </c>
      <c r="AO16" s="154" t="e">
        <f>'CVA 36-50 species'!$AD18 * 'Regional Exposure'!J2 /( ('CVA 36-50 species'!AD18 + 'Regional Exposure'!J2) / 2) + ROW()/1000</f>
        <v>#DIV/0!</v>
      </c>
      <c r="AP16" s="153" t="e">
        <f>'CVA 36-50 species'!$AI18 * 'Regional Exposure'!J2 /( ('CVA 36-50 species'!AI18 + 'Regional Exposure'!J2) / 2) + ROW()/1000</f>
        <v>#DIV/0!</v>
      </c>
      <c r="AQ16" s="153" t="e">
        <f>'CVA 36-50 species'!$AN18 * 'Regional Exposure'!J2 /( ('CVA 36-50 species'!AN18 + 'Regional Exposure'!J2) / 2) + ROW()/1000</f>
        <v>#DIV/0!</v>
      </c>
      <c r="AR16" s="153" t="e">
        <f>'CVA 36-50 species'!$AS18 * 'Regional Exposure'!J2 /( ('CVA 36-50 species'!AS18 + 'Regional Exposure'!J2) / 2) + ROW()/1000</f>
        <v>#DIV/0!</v>
      </c>
      <c r="AS16" s="153" t="e">
        <f>'CVA 36-50 species'!$AX18 * 'Regional Exposure'!J2 /( ('CVA 36-50 species'!AX18 + 'Regional Exposure'!J2) / 2) + ROW()/1000</f>
        <v>#DIV/0!</v>
      </c>
      <c r="AT16" s="153" t="e">
        <f>'CVA 36-50 species'!$BC18 * 'Regional Exposure'!J2 /( ('CVA 36-50 species'!BC18 + 'Regional Exposure'!J2) / 2) + ROW()/1000</f>
        <v>#DIV/0!</v>
      </c>
      <c r="AU16" s="153" t="e">
        <f>'CVA 36-50 species'!$BH18 * 'Regional Exposure'!J2 /( ('CVA 36-50 species'!BH18 + 'Regional Exposure'!J2) / 2) + ROW()/1000</f>
        <v>#DIV/0!</v>
      </c>
      <c r="AV16" s="153" t="e">
        <f>'CVA 36-50 species'!$BM18 * 'Regional Exposure'!J2 /( ('CVA 36-50 species'!BM18 + 'Regional Exposure'!J2) / 2) + ROW()/1000</f>
        <v>#DIV/0!</v>
      </c>
      <c r="AW16" s="153" t="e">
        <f>'CVA 36-50 species'!$BR18 * 'Regional Exposure'!J2 /( ('CVA 36-50 species'!BR18 + 'Regional Exposure'!J2) / 2) + ROW()/1000</f>
        <v>#DIV/0!</v>
      </c>
      <c r="AX16" s="153" t="e">
        <f>'CVA 36-50 species'!$BW18 * 'Regional Exposure'!J2 /( ('CVA 36-50 species'!BW18 + 'Regional Exposure'!J2) / 2) + ROW()/1000</f>
        <v>#DIV/0!</v>
      </c>
      <c r="AY16" s="153" t="e">
        <f>'CVA 36-50 species'!$CB18 * 'Regional Exposure'!J2 /( ('CVA 36-50 species'!CB18 + 'Regional Exposure'!J2) / 2) + ROW()/1000</f>
        <v>#DIV/0!</v>
      </c>
    </row>
    <row r="17" spans="1:51" ht="15" customHeight="1">
      <c r="A17" s="151" t="s">
        <v>103</v>
      </c>
      <c r="B17" s="130" t="e">
        <f>'CVA 1-35 species'!$J19 * 'Regional Exposure'!J3 /( ('CVA 1-35 species'!J19 + 'Regional Exposure'!J3) / 2) + ROW()/1000</f>
        <v>#DIV/0!</v>
      </c>
      <c r="C17" s="153" t="e">
        <f>'CVA 1-35 species'!O19 * 'Regional Exposure'!J3 /( ('CVA 1-35 species'!O19 + 'Regional Exposure'!J3) / 2) + ROW()/1000</f>
        <v>#DIV/0!</v>
      </c>
      <c r="D17" s="153" t="e">
        <f>'CVA 1-35 species'!T19 * 'Regional Exposure'!J3 /( ('CVA 1-35 species'!T19 + 'Regional Exposure'!J3) / 2) + ROW()/1000</f>
        <v>#DIV/0!</v>
      </c>
      <c r="E17" s="153" t="e">
        <f>'CVA 1-35 species'!Y19 * 'Regional Exposure'!J3 /( ('CVA 1-35 species'!Y19 + 'Regional Exposure'!J3) / 2) + ROW()/1000</f>
        <v>#DIV/0!</v>
      </c>
      <c r="F17" s="153" t="e">
        <f>'CVA 1-35 species'!AD19 * 'Regional Exposure'!J3 /( ('CVA 1-35 species'!AD19 + 'Regional Exposure'!J3) / 2) + ROW()/1000</f>
        <v>#DIV/0!</v>
      </c>
      <c r="G17" s="153" t="e">
        <f>'CVA 1-35 species'!AI19 * 'Regional Exposure'!J3 /( ('CVA 1-35 species'!AI19 + 'Regional Exposure'!J3) / 2) + ROW()/1000</f>
        <v>#DIV/0!</v>
      </c>
      <c r="H17" s="153" t="e">
        <f>'CVA 1-35 species'!AN19 * 'Regional Exposure'!J3 /( ('CVA 1-35 species'!AN19 + 'Regional Exposure'!J3) / 2) + ROW()/1000</f>
        <v>#DIV/0!</v>
      </c>
      <c r="I17" s="153" t="e">
        <f>'CVA 1-35 species'!AS19 * 'Regional Exposure'!J3 /( ('CVA 1-35 species'!AS19 + 'Regional Exposure'!J3) / 2) + ROW()/1000</f>
        <v>#DIV/0!</v>
      </c>
      <c r="J17" s="153" t="e">
        <f>'CVA 1-35 species'!AX19 * 'Regional Exposure'!J3 /( ('CVA 1-35 species'!AX19 + 'Regional Exposure'!J3) / 2) + ROW()/1000</f>
        <v>#DIV/0!</v>
      </c>
      <c r="K17" s="153" t="e">
        <f>'CVA 1-35 species'!BC19 * 'Regional Exposure'!J3 /( ('CVA 1-35 species'!BC19 + 'Regional Exposure'!J3) / 2) + ROW()/1000</f>
        <v>#DIV/0!</v>
      </c>
      <c r="L17" s="153" t="e">
        <f>'CVA 1-35 species'!BH19 * 'Regional Exposure'!J3 /( ('CVA 1-35 species'!BH19 + 'Regional Exposure'!J3) / 2) + ROW()/1000</f>
        <v>#DIV/0!</v>
      </c>
      <c r="M17" s="153" t="e">
        <f>'CVA 1-35 species'!BM19 * 'Regional Exposure'!J3 /( ('CVA 1-35 species'!BM19 + 'Regional Exposure'!J3) / 2) + ROW()/1000</f>
        <v>#DIV/0!</v>
      </c>
      <c r="N17" s="153" t="e">
        <f>'CVA 1-35 species'!BR19 * 'Regional Exposure'!J3 /( ('CVA 1-35 species'!BR19 + 'Regional Exposure'!J3) / 2) + ROW()/1000</f>
        <v>#DIV/0!</v>
      </c>
      <c r="O17" s="153" t="e">
        <f>'CVA 1-35 species'!BW19 * 'Regional Exposure'!J3 /( ('CVA 1-35 species'!BW19 + 'Regional Exposure'!J3) / 2) + ROW()/1000</f>
        <v>#DIV/0!</v>
      </c>
      <c r="P17" s="153" t="e">
        <f>'CVA 1-35 species'!CB19 * 'Regional Exposure'!J3 /( ('CVA 1-35 species'!CB19 + 'Regional Exposure'!J3) / 2) + ROW()/1000</f>
        <v>#DIV/0!</v>
      </c>
      <c r="Q17" s="153" t="e">
        <f>'CVA 1-35 species'!CG19 * 'Regional Exposure'!J3 /( ('CVA 1-35 species'!CG19 + 'Regional Exposure'!J3) / 2) + ROW()/1000</f>
        <v>#DIV/0!</v>
      </c>
      <c r="R17" s="153" t="e">
        <f>'CVA 1-35 species'!CL19 * 'Regional Exposure'!J3 /( ('CVA 1-35 species'!CL19 + 'Regional Exposure'!J3) / 2) + ROW()/1000</f>
        <v>#DIV/0!</v>
      </c>
      <c r="S17" s="153" t="e">
        <f>'CVA 1-35 species'!CQ19 * 'Regional Exposure'!J3 /( ('CVA 1-35 species'!CQ19 + 'Regional Exposure'!J3) / 2) + ROW()/1000</f>
        <v>#DIV/0!</v>
      </c>
      <c r="T17" s="153" t="e">
        <f>'CVA 1-35 species'!CV19 * 'Regional Exposure'!J3 /( ('CVA 1-35 species'!CV19 + 'Regional Exposure'!J3) / 2) + ROW()/1000</f>
        <v>#DIV/0!</v>
      </c>
      <c r="U17" s="153" t="e">
        <f>'CVA 1-35 species'!DA19 * 'Regional Exposure'!J3 /( ('CVA 1-35 species'!DA19 + 'Regional Exposure'!J3) / 2) + ROW()/1000</f>
        <v>#DIV/0!</v>
      </c>
      <c r="V17" s="153" t="e">
        <f>'CVA 1-35 species'!DF19 * 'Regional Exposure'!J3 /( ('CVA 1-35 species'!DF19 + 'Regional Exposure'!J3) / 2) + ROW()/1000</f>
        <v>#DIV/0!</v>
      </c>
      <c r="W17" s="153" t="e">
        <f>'CVA 1-35 species'!DK19 * 'Regional Exposure'!J3 /( ('CVA 1-35 species'!DK19 + 'Regional Exposure'!J3) / 2) + ROW()/1000</f>
        <v>#DIV/0!</v>
      </c>
      <c r="X17" s="153" t="e">
        <f>'CVA 1-35 species'!DP19 * 'Regional Exposure'!J3 /( ('CVA 1-35 species'!DP19 + 'Regional Exposure'!J3) / 2) + ROW()/1000</f>
        <v>#DIV/0!</v>
      </c>
      <c r="Y17" s="153" t="e">
        <f>'CVA 1-35 species'!DU19 * 'Regional Exposure'!J3 /( ('CVA 1-35 species'!DU19 + 'Regional Exposure'!J3) / 2) + ROW()/1000</f>
        <v>#DIV/0!</v>
      </c>
      <c r="Z17" s="153" t="e">
        <f>'CVA 1-35 species'!DZ19 * 'Regional Exposure'!J3 /( ('CVA 1-35 species'!DZ19 + 'Regional Exposure'!J3) / 2) + ROW()/1000</f>
        <v>#DIV/0!</v>
      </c>
      <c r="AA17" s="153" t="e">
        <f>'CVA 1-35 species'!EE19 * 'Regional Exposure'!J3 /( ('CVA 1-35 species'!EE19 + 'Regional Exposure'!J3) / 2) + ROW()/1000</f>
        <v>#DIV/0!</v>
      </c>
      <c r="AB17" s="153" t="e">
        <f>'CVA 1-35 species'!EJ19 * 'Regional Exposure'!J3 /( ('CVA 1-35 species'!EJ19 + 'Regional Exposure'!J3) / 2) + ROW()/1000</f>
        <v>#DIV/0!</v>
      </c>
      <c r="AC17" s="153" t="e">
        <f>'CVA 1-35 species'!EO19 * 'Regional Exposure'!J3 /( ('CVA 1-35 species'!EO19 + 'Regional Exposure'!J3) / 2) + ROW()/1000</f>
        <v>#DIV/0!</v>
      </c>
      <c r="AD17" s="153" t="e">
        <f>'CVA 1-35 species'!ET19 * 'Regional Exposure'!J3 /( ('CVA 1-35 species'!ET19 + 'Regional Exposure'!J3) / 2) + ROW()/1000</f>
        <v>#DIV/0!</v>
      </c>
      <c r="AE17" s="153" t="e">
        <f>'CVA 1-35 species'!EY19 * 'Regional Exposure'!J3 /( ('CVA 1-35 species'!EY19 + 'Regional Exposure'!J3) / 2) + ROW()/1000</f>
        <v>#DIV/0!</v>
      </c>
      <c r="AF17" s="153" t="e">
        <f>'CVA 1-35 species'!FD19 * 'Regional Exposure'!J3 /( ('CVA 1-35 species'!FD19 + 'Regional Exposure'!J3) / 2) + ROW()/1000</f>
        <v>#DIV/0!</v>
      </c>
      <c r="AG17" s="153" t="e">
        <f>'CVA 1-35 species'!FI19 * 'Regional Exposure'!J3 /( ('CVA 1-35 species'!FI19 + 'Regional Exposure'!J3) / 2) + ROW()/1000</f>
        <v>#DIV/0!</v>
      </c>
      <c r="AH17" s="153" t="e">
        <f>'CVA 1-35 species'!FN19 * 'Regional Exposure'!J3 /( ('CVA 1-35 species'!FN19 + 'Regional Exposure'!J3) / 2) + ROW()/1000</f>
        <v>#DIV/0!</v>
      </c>
      <c r="AI17" s="153" t="e">
        <f>'CVA 1-35 species'!FS19 * 'Regional Exposure'!J3 /( ('CVA 1-35 species'!FS19 + 'Regional Exposure'!J3) / 2) + ROW()/1000</f>
        <v>#DIV/0!</v>
      </c>
      <c r="AJ17" s="153" t="e">
        <f>'CVA 1-35 species'!FX19 * 'Regional Exposure'!J3 /( ('CVA 1-35 species'!FX19 + 'Regional Exposure'!J3) / 2) + ROW()/1000</f>
        <v>#DIV/0!</v>
      </c>
      <c r="AK17" s="130" t="e">
        <f>'CVA 36-50 species'!$J19 * 'Regional Exposure'!J3 /( ('CVA 36-50 species'!J19 + 'Regional Exposure'!J3) / 2) + ROW()/1000</f>
        <v>#DIV/0!</v>
      </c>
      <c r="AL17" s="153" t="e">
        <f>'CVA 36-50 species'!$O19 * 'Regional Exposure'!J3 /( ('CVA 36-50 species'!O19 + 'Regional Exposure'!J3) / 2) + ROW()/1000</f>
        <v>#DIV/0!</v>
      </c>
      <c r="AM17" s="153" t="e">
        <f>'CVA 36-50 species'!$T19 * 'Regional Exposure'!J3 /( ('CVA 36-50 species'!T19 + 'Regional Exposure'!J3) / 2) + ROW()/1000</f>
        <v>#DIV/0!</v>
      </c>
      <c r="AN17" s="153" t="e">
        <f>'CVA 36-50 species'!$Y19 * 'Regional Exposure'!J3 /( ('CVA 36-50 species'!Y19 + 'Regional Exposure'!J3) / 2) + ROW()/1000</f>
        <v>#DIV/0!</v>
      </c>
      <c r="AO17" s="154" t="e">
        <f>'CVA 36-50 species'!$AD19 * 'Regional Exposure'!J3 /( ('CVA 36-50 species'!AD19 + 'Regional Exposure'!J3) / 2) + ROW()/1000</f>
        <v>#DIV/0!</v>
      </c>
      <c r="AP17" s="153" t="e">
        <f>'CVA 36-50 species'!$AI19 * 'Regional Exposure'!J3 /( ('CVA 36-50 species'!AI19 + 'Regional Exposure'!J3) / 2) + ROW()/1000</f>
        <v>#DIV/0!</v>
      </c>
      <c r="AQ17" s="153" t="e">
        <f>'CVA 36-50 species'!$AN19 * 'Regional Exposure'!J3 /( ('CVA 36-50 species'!AN19 + 'Regional Exposure'!J3) / 2) + ROW()/1000</f>
        <v>#DIV/0!</v>
      </c>
      <c r="AR17" s="153" t="e">
        <f>'CVA 36-50 species'!$AS19 * 'Regional Exposure'!J3 /( ('CVA 36-50 species'!AS19 + 'Regional Exposure'!J3) / 2) + ROW()/1000</f>
        <v>#DIV/0!</v>
      </c>
      <c r="AS17" s="153" t="e">
        <f>'CVA 36-50 species'!$AX19 * 'Regional Exposure'!J3 /( ('CVA 36-50 species'!AX19 + 'Regional Exposure'!J3) / 2) + ROW()/1000</f>
        <v>#DIV/0!</v>
      </c>
      <c r="AT17" s="153" t="e">
        <f>'CVA 36-50 species'!$BC19 * 'Regional Exposure'!J3 /( ('CVA 36-50 species'!BC19 + 'Regional Exposure'!J3) / 2) + ROW()/1000</f>
        <v>#DIV/0!</v>
      </c>
      <c r="AU17" s="153" t="e">
        <f>'CVA 36-50 species'!$BH19 * 'Regional Exposure'!J3 /( ('CVA 36-50 species'!BH19 + 'Regional Exposure'!J3) / 2) + ROW()/1000</f>
        <v>#DIV/0!</v>
      </c>
      <c r="AV17" s="153" t="e">
        <f>'CVA 36-50 species'!$BM19 * 'Regional Exposure'!J3 /( ('CVA 36-50 species'!BM19 + 'Regional Exposure'!J3) / 2) + ROW()/1000</f>
        <v>#DIV/0!</v>
      </c>
      <c r="AW17" s="153" t="e">
        <f>'CVA 36-50 species'!$BR19 * 'Regional Exposure'!J3 /( ('CVA 36-50 species'!BR19 + 'Regional Exposure'!J3) / 2) + ROW()/1000</f>
        <v>#DIV/0!</v>
      </c>
      <c r="AX17" s="153" t="e">
        <f>'CVA 36-50 species'!$BW19 * 'Regional Exposure'!J3 /( ('CVA 36-50 species'!BW19 + 'Regional Exposure'!J3) / 2) + ROW()/1000</f>
        <v>#DIV/0!</v>
      </c>
      <c r="AY17" s="153" t="e">
        <f>'CVA 36-50 species'!$CB19 * 'Regional Exposure'!J3 /( ('CVA 36-50 species'!CB19 + 'Regional Exposure'!J3) / 2) + ROW()/1000</f>
        <v>#DIV/0!</v>
      </c>
    </row>
    <row r="18" spans="1:51" ht="15" customHeight="1">
      <c r="A18" s="152" t="s">
        <v>114</v>
      </c>
      <c r="B18" s="130" t="e">
        <f>'CVA 1-35 species'!$J20 * 'Regional Exposure'!J4 /( ('CVA 1-35 species'!J20 + 'Regional Exposure'!J4) / 2) + ROW()/1000</f>
        <v>#DIV/0!</v>
      </c>
      <c r="C18" s="153" t="e">
        <f>'CVA 1-35 species'!O20 * 'Regional Exposure'!J4 /( ('CVA 1-35 species'!O20 + 'Regional Exposure'!J4) / 2) + ROW()/1000</f>
        <v>#DIV/0!</v>
      </c>
      <c r="D18" s="153" t="e">
        <f>'CVA 1-35 species'!T20 * 'Regional Exposure'!J4 /( ('CVA 1-35 species'!T20 + 'Regional Exposure'!J4) / 2) + ROW()/1000</f>
        <v>#DIV/0!</v>
      </c>
      <c r="E18" s="153" t="e">
        <f>'CVA 1-35 species'!Y20 * 'Regional Exposure'!J4 /( ('CVA 1-35 species'!Y20 + 'Regional Exposure'!J4) / 2) + ROW()/1000</f>
        <v>#DIV/0!</v>
      </c>
      <c r="F18" s="153" t="e">
        <f>'CVA 1-35 species'!AD20 * 'Regional Exposure'!J4 /( ('CVA 1-35 species'!AD20 + 'Regional Exposure'!J4) / 2) + ROW()/1000</f>
        <v>#DIV/0!</v>
      </c>
      <c r="G18" s="153" t="e">
        <f>'CVA 1-35 species'!AI20 * 'Regional Exposure'!J4 /( ('CVA 1-35 species'!AI20 + 'Regional Exposure'!J4) / 2) + ROW()/1000</f>
        <v>#DIV/0!</v>
      </c>
      <c r="H18" s="153" t="e">
        <f>'CVA 1-35 species'!AN20 * 'Regional Exposure'!J4 /( ('CVA 1-35 species'!AN20 + 'Regional Exposure'!J4) / 2) + ROW()/1000</f>
        <v>#DIV/0!</v>
      </c>
      <c r="I18" s="153" t="e">
        <f>'CVA 1-35 species'!AS20 * 'Regional Exposure'!J4 /( ('CVA 1-35 species'!AS20 + 'Regional Exposure'!J4) / 2) + ROW()/1000</f>
        <v>#DIV/0!</v>
      </c>
      <c r="J18" s="153" t="e">
        <f>'CVA 1-35 species'!AX20 * 'Regional Exposure'!J4 /( ('CVA 1-35 species'!AX20 + 'Regional Exposure'!J4) / 2) + ROW()/1000</f>
        <v>#DIV/0!</v>
      </c>
      <c r="K18" s="153" t="e">
        <f>'CVA 1-35 species'!BC20 * 'Regional Exposure'!J4 /( ('CVA 1-35 species'!BC20 + 'Regional Exposure'!J4) / 2) + ROW()/1000</f>
        <v>#DIV/0!</v>
      </c>
      <c r="L18" s="153" t="e">
        <f>'CVA 1-35 species'!BH20 * 'Regional Exposure'!J4 /( ('CVA 1-35 species'!BH20 + 'Regional Exposure'!J4) / 2) + ROW()/1000</f>
        <v>#DIV/0!</v>
      </c>
      <c r="M18" s="153" t="e">
        <f>'CVA 1-35 species'!BM20 * 'Regional Exposure'!J4 /( ('CVA 1-35 species'!BM20 + 'Regional Exposure'!J4) / 2) + ROW()/1000</f>
        <v>#DIV/0!</v>
      </c>
      <c r="N18" s="153" t="e">
        <f>'CVA 1-35 species'!BR20 * 'Regional Exposure'!J4 /( ('CVA 1-35 species'!BR20 + 'Regional Exposure'!J4) / 2) + ROW()/1000</f>
        <v>#DIV/0!</v>
      </c>
      <c r="O18" s="153" t="e">
        <f>'CVA 1-35 species'!BW20 * 'Regional Exposure'!J4 /( ('CVA 1-35 species'!BW20 + 'Regional Exposure'!J4) / 2) + ROW()/1000</f>
        <v>#DIV/0!</v>
      </c>
      <c r="P18" s="153" t="e">
        <f>'CVA 1-35 species'!CB20 * 'Regional Exposure'!J4 /( ('CVA 1-35 species'!CB20 + 'Regional Exposure'!J4) / 2) + ROW()/1000</f>
        <v>#DIV/0!</v>
      </c>
      <c r="Q18" s="153" t="e">
        <f>'CVA 1-35 species'!CG20 * 'Regional Exposure'!J4 /( ('CVA 1-35 species'!CG20 + 'Regional Exposure'!J4) / 2) + ROW()/1000</f>
        <v>#DIV/0!</v>
      </c>
      <c r="R18" s="153" t="e">
        <f>'CVA 1-35 species'!CL20 * 'Regional Exposure'!J4 /( ('CVA 1-35 species'!CL20 + 'Regional Exposure'!J4) / 2) + ROW()/1000</f>
        <v>#DIV/0!</v>
      </c>
      <c r="S18" s="153" t="e">
        <f>'CVA 1-35 species'!CQ20 * 'Regional Exposure'!J4 /( ('CVA 1-35 species'!CQ20 + 'Regional Exposure'!J4) / 2) + ROW()/1000</f>
        <v>#DIV/0!</v>
      </c>
      <c r="T18" s="153" t="e">
        <f>'CVA 1-35 species'!CV20 * 'Regional Exposure'!J4 /( ('CVA 1-35 species'!CV20 + 'Regional Exposure'!J4) / 2) + ROW()/1000</f>
        <v>#DIV/0!</v>
      </c>
      <c r="U18" s="153" t="e">
        <f>'CVA 1-35 species'!DA20 * 'Regional Exposure'!J4 /( ('CVA 1-35 species'!DA20 + 'Regional Exposure'!J4) / 2) + ROW()/1000</f>
        <v>#DIV/0!</v>
      </c>
      <c r="V18" s="153" t="e">
        <f>'CVA 1-35 species'!DF20 * 'Regional Exposure'!J4 /( ('CVA 1-35 species'!DF20 + 'Regional Exposure'!J4) / 2) + ROW()/1000</f>
        <v>#DIV/0!</v>
      </c>
      <c r="W18" s="153" t="e">
        <f>'CVA 1-35 species'!DK20 * 'Regional Exposure'!J4 /( ('CVA 1-35 species'!DK20 + 'Regional Exposure'!J4) / 2) + ROW()/1000</f>
        <v>#DIV/0!</v>
      </c>
      <c r="X18" s="153" t="e">
        <f>'CVA 1-35 species'!DP20 * 'Regional Exposure'!J4 /( ('CVA 1-35 species'!DP20 + 'Regional Exposure'!J4) / 2) + ROW()/1000</f>
        <v>#DIV/0!</v>
      </c>
      <c r="Y18" s="153" t="e">
        <f>'CVA 1-35 species'!DU20 * 'Regional Exposure'!J4 /( ('CVA 1-35 species'!DU20 + 'Regional Exposure'!J4) / 2) + ROW()/1000</f>
        <v>#DIV/0!</v>
      </c>
      <c r="Z18" s="153" t="e">
        <f>'CVA 1-35 species'!DZ20 * 'Regional Exposure'!J4 /( ('CVA 1-35 species'!DZ20 + 'Regional Exposure'!J4) / 2) + ROW()/1000</f>
        <v>#DIV/0!</v>
      </c>
      <c r="AA18" s="153" t="e">
        <f>'CVA 1-35 species'!EE20 * 'Regional Exposure'!J4 /( ('CVA 1-35 species'!EE20 + 'Regional Exposure'!J4) / 2) + ROW()/1000</f>
        <v>#DIV/0!</v>
      </c>
      <c r="AB18" s="153" t="e">
        <f>'CVA 1-35 species'!EJ20 * 'Regional Exposure'!J4 /( ('CVA 1-35 species'!EJ20 + 'Regional Exposure'!J4) / 2) + ROW()/1000</f>
        <v>#DIV/0!</v>
      </c>
      <c r="AC18" s="153" t="e">
        <f>'CVA 1-35 species'!EO20 * 'Regional Exposure'!J4 /( ('CVA 1-35 species'!EO20 + 'Regional Exposure'!J4) / 2) + ROW()/1000</f>
        <v>#DIV/0!</v>
      </c>
      <c r="AD18" s="153" t="e">
        <f>'CVA 1-35 species'!ET20 * 'Regional Exposure'!J4 /( ('CVA 1-35 species'!ET20 + 'Regional Exposure'!J4) / 2) + ROW()/1000</f>
        <v>#DIV/0!</v>
      </c>
      <c r="AE18" s="153" t="e">
        <f>'CVA 1-35 species'!EY20 * 'Regional Exposure'!J4 /( ('CVA 1-35 species'!EY20 + 'Regional Exposure'!J4) / 2) + ROW()/1000</f>
        <v>#DIV/0!</v>
      </c>
      <c r="AF18" s="153" t="e">
        <f>'CVA 1-35 species'!FD20 * 'Regional Exposure'!J4 /( ('CVA 1-35 species'!FD20 + 'Regional Exposure'!J4) / 2) + ROW()/1000</f>
        <v>#DIV/0!</v>
      </c>
      <c r="AG18" s="153" t="e">
        <f>'CVA 1-35 species'!FI20 * 'Regional Exposure'!J4 /( ('CVA 1-35 species'!FI20 + 'Regional Exposure'!J4) / 2) + ROW()/1000</f>
        <v>#DIV/0!</v>
      </c>
      <c r="AH18" s="153" t="e">
        <f>'CVA 1-35 species'!FN20 * 'Regional Exposure'!J4 /( ('CVA 1-35 species'!FN20 + 'Regional Exposure'!J4) / 2) + ROW()/1000</f>
        <v>#DIV/0!</v>
      </c>
      <c r="AI18" s="153" t="e">
        <f>'CVA 1-35 species'!FS20 * 'Regional Exposure'!J4 /( ('CVA 1-35 species'!FS20 + 'Regional Exposure'!J4) / 2) + ROW()/1000</f>
        <v>#DIV/0!</v>
      </c>
      <c r="AJ18" s="153" t="e">
        <f>'CVA 1-35 species'!FX20 * 'Regional Exposure'!J4 /( ('CVA 1-35 species'!FX20 + 'Regional Exposure'!J4) / 2) + ROW()/1000</f>
        <v>#DIV/0!</v>
      </c>
      <c r="AK18" s="130" t="e">
        <f>'CVA 36-50 species'!$J20 * 'Regional Exposure'!J4 /( ('CVA 36-50 species'!J20 + 'Regional Exposure'!J4) / 2) + ROW()/1000</f>
        <v>#DIV/0!</v>
      </c>
      <c r="AL18" s="153" t="e">
        <f>'CVA 36-50 species'!$O20 * 'Regional Exposure'!J4 /( ('CVA 36-50 species'!O20 + 'Regional Exposure'!J4) / 2) + ROW()/1000</f>
        <v>#DIV/0!</v>
      </c>
      <c r="AM18" s="153" t="e">
        <f>'CVA 36-50 species'!$T20 * 'Regional Exposure'!J4 /( ('CVA 36-50 species'!T20 + 'Regional Exposure'!J4) / 2) + ROW()/1000</f>
        <v>#DIV/0!</v>
      </c>
      <c r="AN18" s="153" t="e">
        <f>'CVA 36-50 species'!$Y20 * 'Regional Exposure'!J4 /( ('CVA 36-50 species'!Y20 + 'Regional Exposure'!J4) / 2) + ROW()/1000</f>
        <v>#DIV/0!</v>
      </c>
      <c r="AO18" s="154" t="e">
        <f>'CVA 36-50 species'!$AD20 * 'Regional Exposure'!J4 /( ('CVA 36-50 species'!AD20 + 'Regional Exposure'!J4) / 2) + ROW()/1000</f>
        <v>#DIV/0!</v>
      </c>
      <c r="AP18" s="153" t="e">
        <f>'CVA 36-50 species'!$AI20 * 'Regional Exposure'!J4 /( ('CVA 36-50 species'!AI20 + 'Regional Exposure'!J4) / 2) + ROW()/1000</f>
        <v>#DIV/0!</v>
      </c>
      <c r="AQ18" s="153" t="e">
        <f>'CVA 36-50 species'!$AN20 * 'Regional Exposure'!J4 /( ('CVA 36-50 species'!AN20 + 'Regional Exposure'!J4) / 2) + ROW()/1000</f>
        <v>#DIV/0!</v>
      </c>
      <c r="AR18" s="153" t="e">
        <f>'CVA 36-50 species'!$AS20 * 'Regional Exposure'!J4 /( ('CVA 36-50 species'!AS20 + 'Regional Exposure'!J4) / 2) + ROW()/1000</f>
        <v>#DIV/0!</v>
      </c>
      <c r="AS18" s="153" t="e">
        <f>'CVA 36-50 species'!$AX20 * 'Regional Exposure'!J4 /( ('CVA 36-50 species'!AX20 + 'Regional Exposure'!J4) / 2) + ROW()/1000</f>
        <v>#DIV/0!</v>
      </c>
      <c r="AT18" s="153" t="e">
        <f>'CVA 36-50 species'!$BC20 * 'Regional Exposure'!J4 /( ('CVA 36-50 species'!BC20 + 'Regional Exposure'!J4) / 2) + ROW()/1000</f>
        <v>#DIV/0!</v>
      </c>
      <c r="AU18" s="153" t="e">
        <f>'CVA 36-50 species'!$BH20 * 'Regional Exposure'!J4 /( ('CVA 36-50 species'!BH20 + 'Regional Exposure'!J4) / 2) + ROW()/1000</f>
        <v>#DIV/0!</v>
      </c>
      <c r="AV18" s="153" t="e">
        <f>'CVA 36-50 species'!$BM20 * 'Regional Exposure'!J4 /( ('CVA 36-50 species'!BM20 + 'Regional Exposure'!J4) / 2) + ROW()/1000</f>
        <v>#DIV/0!</v>
      </c>
      <c r="AW18" s="153" t="e">
        <f>'CVA 36-50 species'!$BR20 * 'Regional Exposure'!J4 /( ('CVA 36-50 species'!BR20 + 'Regional Exposure'!J4) / 2) + ROW()/1000</f>
        <v>#DIV/0!</v>
      </c>
      <c r="AX18" s="153" t="e">
        <f>'CVA 36-50 species'!$BW20 * 'Regional Exposure'!J4 /( ('CVA 36-50 species'!BW20 + 'Regional Exposure'!J4) / 2) + ROW()/1000</f>
        <v>#DIV/0!</v>
      </c>
      <c r="AY18" s="153" t="e">
        <f>'CVA 36-50 species'!$CB20 * 'Regional Exposure'!J4 /( ('CVA 36-50 species'!CB20 + 'Regional Exposure'!J4) / 2) + ROW()/1000</f>
        <v>#DIV/0!</v>
      </c>
    </row>
    <row r="19" spans="1:51" ht="15" customHeight="1">
      <c r="A19" s="152" t="s">
        <v>117</v>
      </c>
      <c r="B19" s="130" t="e">
        <f>'CVA 1-35 species'!$J21 * 'Regional Exposure'!J5 /( ('CVA 1-35 species'!J21 + 'Regional Exposure'!J5) / 2) + ROW()/1000</f>
        <v>#DIV/0!</v>
      </c>
      <c r="C19" s="153" t="e">
        <f>'CVA 1-35 species'!O21 * 'Regional Exposure'!J5 /( ('CVA 1-35 species'!O21 + 'Regional Exposure'!J5) / 2) + ROW()/1000</f>
        <v>#DIV/0!</v>
      </c>
      <c r="D19" s="153" t="e">
        <f>'CVA 1-35 species'!T21 * 'Regional Exposure'!J5 /( ('CVA 1-35 species'!T21 + 'Regional Exposure'!J5) / 2) + ROW()/1000</f>
        <v>#DIV/0!</v>
      </c>
      <c r="E19" s="153" t="e">
        <f>'CVA 1-35 species'!Y21 * 'Regional Exposure'!J5 /( ('CVA 1-35 species'!Y21 + 'Regional Exposure'!J5) / 2) + ROW()/1000</f>
        <v>#DIV/0!</v>
      </c>
      <c r="F19" s="153" t="e">
        <f>'CVA 1-35 species'!AD21 * 'Regional Exposure'!J5 /( ('CVA 1-35 species'!AD21 + 'Regional Exposure'!J5) / 2) + ROW()/1000</f>
        <v>#DIV/0!</v>
      </c>
      <c r="G19" s="153" t="e">
        <f>'CVA 1-35 species'!AI21 * 'Regional Exposure'!J5 /( ('CVA 1-35 species'!AI21 + 'Regional Exposure'!J5) / 2) + ROW()/1000</f>
        <v>#DIV/0!</v>
      </c>
      <c r="H19" s="153" t="e">
        <f>'CVA 1-35 species'!AN21 * 'Regional Exposure'!J5 /( ('CVA 1-35 species'!AN21 + 'Regional Exposure'!J5) / 2) + ROW()/1000</f>
        <v>#DIV/0!</v>
      </c>
      <c r="I19" s="153" t="e">
        <f>'CVA 1-35 species'!AS21 * 'Regional Exposure'!J5 /( ('CVA 1-35 species'!AS21 + 'Regional Exposure'!J5) / 2) + ROW()/1000</f>
        <v>#DIV/0!</v>
      </c>
      <c r="J19" s="153" t="e">
        <f>'CVA 1-35 species'!AX21 * 'Regional Exposure'!J5 /( ('CVA 1-35 species'!AX21 + 'Regional Exposure'!J5) / 2) + ROW()/1000</f>
        <v>#DIV/0!</v>
      </c>
      <c r="K19" s="153" t="e">
        <f>'CVA 1-35 species'!BC21 * 'Regional Exposure'!J5 /( ('CVA 1-35 species'!BC21 + 'Regional Exposure'!J5) / 2) + ROW()/1000</f>
        <v>#DIV/0!</v>
      </c>
      <c r="L19" s="153" t="e">
        <f>'CVA 1-35 species'!BH21 * 'Regional Exposure'!J5 /( ('CVA 1-35 species'!BH21 + 'Regional Exposure'!J5) / 2) + ROW()/1000</f>
        <v>#DIV/0!</v>
      </c>
      <c r="M19" s="153" t="e">
        <f>'CVA 1-35 species'!BM21 * 'Regional Exposure'!J5 /( ('CVA 1-35 species'!BM21 + 'Regional Exposure'!J5) / 2) + ROW()/1000</f>
        <v>#DIV/0!</v>
      </c>
      <c r="N19" s="153" t="e">
        <f>'CVA 1-35 species'!BR21 * 'Regional Exposure'!J5 /( ('CVA 1-35 species'!BR21 + 'Regional Exposure'!J5) / 2) + ROW()/1000</f>
        <v>#DIV/0!</v>
      </c>
      <c r="O19" s="153" t="e">
        <f>'CVA 1-35 species'!BW21 * 'Regional Exposure'!J5 /( ('CVA 1-35 species'!BW21 + 'Regional Exposure'!J5) / 2) + ROW()/1000</f>
        <v>#DIV/0!</v>
      </c>
      <c r="P19" s="153" t="e">
        <f>'CVA 1-35 species'!CB21 * 'Regional Exposure'!J5 /( ('CVA 1-35 species'!CB21 + 'Regional Exposure'!J5) / 2) + ROW()/1000</f>
        <v>#DIV/0!</v>
      </c>
      <c r="Q19" s="153" t="e">
        <f>'CVA 1-35 species'!CG21 * 'Regional Exposure'!J5 /( ('CVA 1-35 species'!CG21 + 'Regional Exposure'!J5) / 2) + ROW()/1000</f>
        <v>#DIV/0!</v>
      </c>
      <c r="R19" s="153" t="e">
        <f>'CVA 1-35 species'!CL21 * 'Regional Exposure'!J5 /( ('CVA 1-35 species'!CL21 + 'Regional Exposure'!J5) / 2) + ROW()/1000</f>
        <v>#DIV/0!</v>
      </c>
      <c r="S19" s="153" t="e">
        <f>'CVA 1-35 species'!CQ21 * 'Regional Exposure'!J5 /( ('CVA 1-35 species'!CQ21 + 'Regional Exposure'!J5) / 2) + ROW()/1000</f>
        <v>#DIV/0!</v>
      </c>
      <c r="T19" s="153" t="e">
        <f>'CVA 1-35 species'!CV21 * 'Regional Exposure'!J5 /( ('CVA 1-35 species'!CV21 + 'Regional Exposure'!J5) / 2) + ROW()/1000</f>
        <v>#DIV/0!</v>
      </c>
      <c r="U19" s="153" t="e">
        <f>'CVA 1-35 species'!DA21 * 'Regional Exposure'!J5 /( ('CVA 1-35 species'!DA21 + 'Regional Exposure'!J5) / 2) + ROW()/1000</f>
        <v>#DIV/0!</v>
      </c>
      <c r="V19" s="153" t="e">
        <f>'CVA 1-35 species'!DF21 * 'Regional Exposure'!J5 /( ('CVA 1-35 species'!DF21 + 'Regional Exposure'!J5) / 2) + ROW()/1000</f>
        <v>#DIV/0!</v>
      </c>
      <c r="W19" s="153" t="e">
        <f>'CVA 1-35 species'!DK21 * 'Regional Exposure'!J5 /( ('CVA 1-35 species'!DK21 + 'Regional Exposure'!J5) / 2) + ROW()/1000</f>
        <v>#DIV/0!</v>
      </c>
      <c r="X19" s="153" t="e">
        <f>'CVA 1-35 species'!DP21 * 'Regional Exposure'!J5 /( ('CVA 1-35 species'!DP21 + 'Regional Exposure'!J5) / 2) + ROW()/1000</f>
        <v>#DIV/0!</v>
      </c>
      <c r="Y19" s="153" t="e">
        <f>'CVA 1-35 species'!DU21 * 'Regional Exposure'!J5 /( ('CVA 1-35 species'!DU21 + 'Regional Exposure'!J5) / 2) + ROW()/1000</f>
        <v>#DIV/0!</v>
      </c>
      <c r="Z19" s="153" t="e">
        <f>'CVA 1-35 species'!DZ21 * 'Regional Exposure'!J5 /( ('CVA 1-35 species'!DZ21 + 'Regional Exposure'!J5) / 2) + ROW()/1000</f>
        <v>#DIV/0!</v>
      </c>
      <c r="AA19" s="153" t="e">
        <f>'CVA 1-35 species'!EE21 * 'Regional Exposure'!J5 /( ('CVA 1-35 species'!EE21 + 'Regional Exposure'!J5) / 2) + ROW()/1000</f>
        <v>#DIV/0!</v>
      </c>
      <c r="AB19" s="153" t="e">
        <f>'CVA 1-35 species'!EJ21 * 'Regional Exposure'!J5 /( ('CVA 1-35 species'!EJ21 + 'Regional Exposure'!J5) / 2) + ROW()/1000</f>
        <v>#DIV/0!</v>
      </c>
      <c r="AC19" s="153" t="e">
        <f>'CVA 1-35 species'!EO21 * 'Regional Exposure'!J5 /( ('CVA 1-35 species'!EO21 + 'Regional Exposure'!J5) / 2) + ROW()/1000</f>
        <v>#DIV/0!</v>
      </c>
      <c r="AD19" s="153" t="e">
        <f>'CVA 1-35 species'!ET21 * 'Regional Exposure'!J5 /( ('CVA 1-35 species'!ET21 + 'Regional Exposure'!J5) / 2) + ROW()/1000</f>
        <v>#DIV/0!</v>
      </c>
      <c r="AE19" s="153" t="e">
        <f>'CVA 1-35 species'!EY21 * 'Regional Exposure'!J5 /( ('CVA 1-35 species'!EY21 + 'Regional Exposure'!J5) / 2) + ROW()/1000</f>
        <v>#DIV/0!</v>
      </c>
      <c r="AF19" s="153" t="e">
        <f>'CVA 1-35 species'!FD21 * 'Regional Exposure'!J5 /( ('CVA 1-35 species'!FD21 + 'Regional Exposure'!J5) / 2) + ROW()/1000</f>
        <v>#DIV/0!</v>
      </c>
      <c r="AG19" s="153" t="e">
        <f>'CVA 1-35 species'!FI21 * 'Regional Exposure'!J5 /( ('CVA 1-35 species'!FI21 + 'Regional Exposure'!J5) / 2) + ROW()/1000</f>
        <v>#DIV/0!</v>
      </c>
      <c r="AH19" s="153" t="e">
        <f>'CVA 1-35 species'!FN21 * 'Regional Exposure'!J5 /( ('CVA 1-35 species'!FN21 + 'Regional Exposure'!J5) / 2) + ROW()/1000</f>
        <v>#DIV/0!</v>
      </c>
      <c r="AI19" s="153" t="e">
        <f>'CVA 1-35 species'!FS21 * 'Regional Exposure'!J5 /( ('CVA 1-35 species'!FS21 + 'Regional Exposure'!J5) / 2) + ROW()/1000</f>
        <v>#DIV/0!</v>
      </c>
      <c r="AJ19" s="153" t="e">
        <f>'CVA 1-35 species'!FX21 * 'Regional Exposure'!J5 /( ('CVA 1-35 species'!FX21 + 'Regional Exposure'!J5) / 2) + ROW()/1000</f>
        <v>#DIV/0!</v>
      </c>
      <c r="AK19" s="130" t="e">
        <f>'CVA 36-50 species'!$J21 * 'Regional Exposure'!J5 /( ('CVA 36-50 species'!J21 + 'Regional Exposure'!J5) / 2) + ROW()/1000</f>
        <v>#DIV/0!</v>
      </c>
      <c r="AL19" s="153" t="e">
        <f>'CVA 36-50 species'!$O21 * 'Regional Exposure'!J5 /( ('CVA 36-50 species'!O21 + 'Regional Exposure'!J5) / 2) + ROW()/1000</f>
        <v>#DIV/0!</v>
      </c>
      <c r="AM19" s="153" t="e">
        <f>'CVA 36-50 species'!$T21 * 'Regional Exposure'!J5 /( ('CVA 36-50 species'!T21 + 'Regional Exposure'!J5) / 2) + ROW()/1000</f>
        <v>#DIV/0!</v>
      </c>
      <c r="AN19" s="153" t="e">
        <f>'CVA 36-50 species'!$Y21 * 'Regional Exposure'!J5 /( ('CVA 36-50 species'!Y21 + 'Regional Exposure'!J5) / 2) + ROW()/1000</f>
        <v>#DIV/0!</v>
      </c>
      <c r="AO19" s="154" t="e">
        <f>'CVA 36-50 species'!$AD21 * 'Regional Exposure'!J5 /( ('CVA 36-50 species'!AD21 + 'Regional Exposure'!J5) / 2) + ROW()/1000</f>
        <v>#DIV/0!</v>
      </c>
      <c r="AP19" s="153" t="e">
        <f>'CVA 36-50 species'!$AI21 * 'Regional Exposure'!J5 /( ('CVA 36-50 species'!AI21 + 'Regional Exposure'!J5) / 2) + ROW()/1000</f>
        <v>#DIV/0!</v>
      </c>
      <c r="AQ19" s="153" t="e">
        <f>'CVA 36-50 species'!$AN21 * 'Regional Exposure'!J5 /( ('CVA 36-50 species'!AN21 + 'Regional Exposure'!J5) / 2) + ROW()/1000</f>
        <v>#DIV/0!</v>
      </c>
      <c r="AR19" s="153" t="e">
        <f>'CVA 36-50 species'!$AS21 * 'Regional Exposure'!J5 /( ('CVA 36-50 species'!AS21 + 'Regional Exposure'!J5) / 2) + ROW()/1000</f>
        <v>#DIV/0!</v>
      </c>
      <c r="AS19" s="153" t="e">
        <f>'CVA 36-50 species'!$AX21 * 'Regional Exposure'!J5 /( ('CVA 36-50 species'!AX21 + 'Regional Exposure'!J5) / 2) + ROW()/1000</f>
        <v>#DIV/0!</v>
      </c>
      <c r="AT19" s="153" t="e">
        <f>'CVA 36-50 species'!$BC21 * 'Regional Exposure'!J5 /( ('CVA 36-50 species'!BC21 + 'Regional Exposure'!J5) / 2) + ROW()/1000</f>
        <v>#DIV/0!</v>
      </c>
      <c r="AU19" s="153" t="e">
        <f>'CVA 36-50 species'!$BH21 * 'Regional Exposure'!J5 /( ('CVA 36-50 species'!BH21 + 'Regional Exposure'!J5) / 2) + ROW()/1000</f>
        <v>#DIV/0!</v>
      </c>
      <c r="AV19" s="153" t="e">
        <f>'CVA 36-50 species'!$BM21 * 'Regional Exposure'!J5 /( ('CVA 36-50 species'!BM21 + 'Regional Exposure'!J5) / 2) + ROW()/1000</f>
        <v>#DIV/0!</v>
      </c>
      <c r="AW19" s="153" t="e">
        <f>'CVA 36-50 species'!$BR21 * 'Regional Exposure'!J5 /( ('CVA 36-50 species'!BR21 + 'Regional Exposure'!J5) / 2) + ROW()/1000</f>
        <v>#DIV/0!</v>
      </c>
      <c r="AX19" s="153" t="e">
        <f>'CVA 36-50 species'!$BW21 * 'Regional Exposure'!J5 /( ('CVA 36-50 species'!BW21 + 'Regional Exposure'!J5) / 2) + ROW()/1000</f>
        <v>#DIV/0!</v>
      </c>
      <c r="AY19" s="153" t="e">
        <f>'CVA 36-50 species'!$CB21 * 'Regional Exposure'!J5 /( ('CVA 36-50 species'!CB21 + 'Regional Exposure'!J5) / 2) + ROW()/1000</f>
        <v>#DIV/0!</v>
      </c>
    </row>
    <row r="20" spans="1:51" ht="15" customHeight="1">
      <c r="A20" s="152" t="s">
        <v>106</v>
      </c>
      <c r="B20" s="130" t="e">
        <f>'CVA 1-35 species'!$J22 * 'Regional Exposure'!J6 /( ('CVA 1-35 species'!J22 + 'Regional Exposure'!J6) / 2) + ROW()/1000</f>
        <v>#DIV/0!</v>
      </c>
      <c r="C20" s="153" t="e">
        <f>'CVA 1-35 species'!O22 * 'Regional Exposure'!J6 /( ('CVA 1-35 species'!O22 + 'Regional Exposure'!J6) / 2) + ROW()/1000</f>
        <v>#DIV/0!</v>
      </c>
      <c r="D20" s="153" t="e">
        <f>'CVA 1-35 species'!T22 * 'Regional Exposure'!J6 /( ('CVA 1-35 species'!T22 + 'Regional Exposure'!J6) / 2) + ROW()/1000</f>
        <v>#DIV/0!</v>
      </c>
      <c r="E20" s="153" t="e">
        <f>'CVA 1-35 species'!Y22 * 'Regional Exposure'!J6 /( ('CVA 1-35 species'!Y22 + 'Regional Exposure'!J6) / 2) + ROW()/1000</f>
        <v>#DIV/0!</v>
      </c>
      <c r="F20" s="153" t="e">
        <f>'CVA 1-35 species'!AD22 * 'Regional Exposure'!J6 /( ('CVA 1-35 species'!AD22 + 'Regional Exposure'!J6) / 2) + ROW()/1000</f>
        <v>#DIV/0!</v>
      </c>
      <c r="G20" s="153" t="e">
        <f>'CVA 1-35 species'!AI22 * 'Regional Exposure'!J6 /( ('CVA 1-35 species'!AI22 + 'Regional Exposure'!J6) / 2) + ROW()/1000</f>
        <v>#DIV/0!</v>
      </c>
      <c r="H20" s="153" t="e">
        <f>'CVA 1-35 species'!AN22 * 'Regional Exposure'!J6 /( ('CVA 1-35 species'!AN22 + 'Regional Exposure'!J6) / 2) + ROW()/1000</f>
        <v>#DIV/0!</v>
      </c>
      <c r="I20" s="153" t="e">
        <f>'CVA 1-35 species'!AS22 * 'Regional Exposure'!J6 /( ('CVA 1-35 species'!AS22 + 'Regional Exposure'!J6) / 2) + ROW()/1000</f>
        <v>#DIV/0!</v>
      </c>
      <c r="J20" s="153" t="e">
        <f>'CVA 1-35 species'!AX22 * 'Regional Exposure'!J6 /( ('CVA 1-35 species'!AX22 + 'Regional Exposure'!J6) / 2) + ROW()/1000</f>
        <v>#DIV/0!</v>
      </c>
      <c r="K20" s="153" t="e">
        <f>'CVA 1-35 species'!BC22 * 'Regional Exposure'!J6 /( ('CVA 1-35 species'!BC22 + 'Regional Exposure'!J6) / 2) + ROW()/1000</f>
        <v>#DIV/0!</v>
      </c>
      <c r="L20" s="153" t="e">
        <f>'CVA 1-35 species'!BH22 * 'Regional Exposure'!J6 /( ('CVA 1-35 species'!BH22 + 'Regional Exposure'!J6) / 2) + ROW()/1000</f>
        <v>#DIV/0!</v>
      </c>
      <c r="M20" s="153" t="e">
        <f>'CVA 1-35 species'!BM22 * 'Regional Exposure'!J6 /( ('CVA 1-35 species'!BM22 + 'Regional Exposure'!J6) / 2) + ROW()/1000</f>
        <v>#DIV/0!</v>
      </c>
      <c r="N20" s="153" t="e">
        <f>'CVA 1-35 species'!BR22 * 'Regional Exposure'!J6 /( ('CVA 1-35 species'!BR22 + 'Regional Exposure'!J6) / 2) + ROW()/1000</f>
        <v>#DIV/0!</v>
      </c>
      <c r="O20" s="153" t="e">
        <f>'CVA 1-35 species'!BW22 * 'Regional Exposure'!J6 /( ('CVA 1-35 species'!BW22 + 'Regional Exposure'!J6) / 2) + ROW()/1000</f>
        <v>#DIV/0!</v>
      </c>
      <c r="P20" s="153" t="e">
        <f>'CVA 1-35 species'!CB22 * 'Regional Exposure'!J6 /( ('CVA 1-35 species'!CB22 + 'Regional Exposure'!J6) / 2) + ROW()/1000</f>
        <v>#DIV/0!</v>
      </c>
      <c r="Q20" s="153" t="e">
        <f>'CVA 1-35 species'!CG22 * 'Regional Exposure'!J6 /( ('CVA 1-35 species'!CG22 + 'Regional Exposure'!J6) / 2) + ROW()/1000</f>
        <v>#DIV/0!</v>
      </c>
      <c r="R20" s="153" t="e">
        <f>'CVA 1-35 species'!CL22 * 'Regional Exposure'!J6 /( ('CVA 1-35 species'!CL22 + 'Regional Exposure'!J6) / 2) + ROW()/1000</f>
        <v>#DIV/0!</v>
      </c>
      <c r="S20" s="153" t="e">
        <f>'CVA 1-35 species'!CQ22 * 'Regional Exposure'!J6 /( ('CVA 1-35 species'!CQ22 + 'Regional Exposure'!J6) / 2) + ROW()/1000</f>
        <v>#DIV/0!</v>
      </c>
      <c r="T20" s="153" t="e">
        <f>'CVA 1-35 species'!CV22 * 'Regional Exposure'!J6 /( ('CVA 1-35 species'!CV22 + 'Regional Exposure'!J6) / 2) + ROW()/1000</f>
        <v>#DIV/0!</v>
      </c>
      <c r="U20" s="153" t="e">
        <f>'CVA 1-35 species'!DA22 * 'Regional Exposure'!J6 /( ('CVA 1-35 species'!DA22 + 'Regional Exposure'!J6) / 2) + ROW()/1000</f>
        <v>#DIV/0!</v>
      </c>
      <c r="V20" s="153" t="e">
        <f>'CVA 1-35 species'!DF22 * 'Regional Exposure'!J6 /( ('CVA 1-35 species'!DF22 + 'Regional Exposure'!J6) / 2) + ROW()/1000</f>
        <v>#DIV/0!</v>
      </c>
      <c r="W20" s="153" t="e">
        <f>'CVA 1-35 species'!DK22 * 'Regional Exposure'!J6 /( ('CVA 1-35 species'!DK22 + 'Regional Exposure'!J6) / 2) + ROW()/1000</f>
        <v>#DIV/0!</v>
      </c>
      <c r="X20" s="153" t="e">
        <f>'CVA 1-35 species'!DP22 * 'Regional Exposure'!J6 /( ('CVA 1-35 species'!DP22 + 'Regional Exposure'!J6) / 2) + ROW()/1000</f>
        <v>#DIV/0!</v>
      </c>
      <c r="Y20" s="153" t="e">
        <f>'CVA 1-35 species'!DU22 * 'Regional Exposure'!J6 /( ('CVA 1-35 species'!DU22 + 'Regional Exposure'!J6) / 2) + ROW()/1000</f>
        <v>#DIV/0!</v>
      </c>
      <c r="Z20" s="153" t="e">
        <f>'CVA 1-35 species'!DZ22 * 'Regional Exposure'!J6 /( ('CVA 1-35 species'!DZ22 + 'Regional Exposure'!J6) / 2) + ROW()/1000</f>
        <v>#DIV/0!</v>
      </c>
      <c r="AA20" s="153" t="e">
        <f>'CVA 1-35 species'!EE22 * 'Regional Exposure'!J6 /( ('CVA 1-35 species'!EE22 + 'Regional Exposure'!J6) / 2) + ROW()/1000</f>
        <v>#DIV/0!</v>
      </c>
      <c r="AB20" s="153" t="e">
        <f>'CVA 1-35 species'!EJ22 * 'Regional Exposure'!J6 /( ('CVA 1-35 species'!EJ22 + 'Regional Exposure'!J6) / 2) + ROW()/1000</f>
        <v>#DIV/0!</v>
      </c>
      <c r="AC20" s="153" t="e">
        <f>'CVA 1-35 species'!EO22 * 'Regional Exposure'!J6 /( ('CVA 1-35 species'!EO22 + 'Regional Exposure'!J6) / 2) + ROW()/1000</f>
        <v>#DIV/0!</v>
      </c>
      <c r="AD20" s="153" t="e">
        <f>'CVA 1-35 species'!ET22 * 'Regional Exposure'!J6 /( ('CVA 1-35 species'!ET22 + 'Regional Exposure'!J6) / 2) + ROW()/1000</f>
        <v>#DIV/0!</v>
      </c>
      <c r="AE20" s="153" t="e">
        <f>'CVA 1-35 species'!EY22 * 'Regional Exposure'!J6 /( ('CVA 1-35 species'!EY22 + 'Regional Exposure'!J6) / 2) + ROW()/1000</f>
        <v>#DIV/0!</v>
      </c>
      <c r="AF20" s="153" t="e">
        <f>'CVA 1-35 species'!FD22 * 'Regional Exposure'!J6 /( ('CVA 1-35 species'!FD22 + 'Regional Exposure'!J6) / 2) + ROW()/1000</f>
        <v>#DIV/0!</v>
      </c>
      <c r="AG20" s="153" t="e">
        <f>'CVA 1-35 species'!FI22 * 'Regional Exposure'!J6 /( ('CVA 1-35 species'!FI22 + 'Regional Exposure'!J6) / 2) + ROW()/1000</f>
        <v>#DIV/0!</v>
      </c>
      <c r="AH20" s="153" t="e">
        <f>'CVA 1-35 species'!FN22 * 'Regional Exposure'!J6 /( ('CVA 1-35 species'!FN22 + 'Regional Exposure'!J6) / 2) + ROW()/1000</f>
        <v>#DIV/0!</v>
      </c>
      <c r="AI20" s="153" t="e">
        <f>'CVA 1-35 species'!FS22 * 'Regional Exposure'!J6 /( ('CVA 1-35 species'!FS22 + 'Regional Exposure'!J6) / 2) + ROW()/1000</f>
        <v>#DIV/0!</v>
      </c>
      <c r="AJ20" s="153" t="e">
        <f>'CVA 1-35 species'!FX22 * 'Regional Exposure'!J6 /( ('CVA 1-35 species'!FX22 + 'Regional Exposure'!J6) / 2) + ROW()/1000</f>
        <v>#DIV/0!</v>
      </c>
      <c r="AK20" s="130" t="e">
        <f>'CVA 36-50 species'!$J22 * 'Regional Exposure'!J6 /( ('CVA 36-50 species'!J22 + 'Regional Exposure'!J6) / 2) + ROW()/1000</f>
        <v>#DIV/0!</v>
      </c>
      <c r="AL20" s="153" t="e">
        <f>'CVA 36-50 species'!$O22 * 'Regional Exposure'!J6 /( ('CVA 36-50 species'!O22 + 'Regional Exposure'!J6) / 2) + ROW()/1000</f>
        <v>#DIV/0!</v>
      </c>
      <c r="AM20" s="153" t="e">
        <f>'CVA 36-50 species'!$T22 * 'Regional Exposure'!J6 /( ('CVA 36-50 species'!T22 + 'Regional Exposure'!J6) / 2) + ROW()/1000</f>
        <v>#DIV/0!</v>
      </c>
      <c r="AN20" s="153" t="e">
        <f>'CVA 36-50 species'!$Y22 * 'Regional Exposure'!J6 /( ('CVA 36-50 species'!Y22 + 'Regional Exposure'!J6) / 2) + ROW()/1000</f>
        <v>#DIV/0!</v>
      </c>
      <c r="AO20" s="154" t="e">
        <f>'CVA 36-50 species'!$AD22 * 'Regional Exposure'!J6 /( ('CVA 36-50 species'!AD22 + 'Regional Exposure'!J6) / 2) + ROW()/1000</f>
        <v>#DIV/0!</v>
      </c>
      <c r="AP20" s="153" t="e">
        <f>'CVA 36-50 species'!$AI22 * 'Regional Exposure'!J6 /( ('CVA 36-50 species'!AI22 + 'Regional Exposure'!J6) / 2) + ROW()/1000</f>
        <v>#DIV/0!</v>
      </c>
      <c r="AQ20" s="153" t="e">
        <f>'CVA 36-50 species'!$AN22 * 'Regional Exposure'!J6 /( ('CVA 36-50 species'!AN22 + 'Regional Exposure'!J6) / 2) + ROW()/1000</f>
        <v>#DIV/0!</v>
      </c>
      <c r="AR20" s="153" t="e">
        <f>'CVA 36-50 species'!$AS22 * 'Regional Exposure'!J6 /( ('CVA 36-50 species'!AS22 + 'Regional Exposure'!J6) / 2) + ROW()/1000</f>
        <v>#DIV/0!</v>
      </c>
      <c r="AS20" s="153" t="e">
        <f>'CVA 36-50 species'!$AX22 * 'Regional Exposure'!J6 /( ('CVA 36-50 species'!AX22 + 'Regional Exposure'!J6) / 2) + ROW()/1000</f>
        <v>#DIV/0!</v>
      </c>
      <c r="AT20" s="153" t="e">
        <f>'CVA 36-50 species'!$BC22 * 'Regional Exposure'!J6 /( ('CVA 36-50 species'!BC22 + 'Regional Exposure'!J6) / 2) + ROW()/1000</f>
        <v>#DIV/0!</v>
      </c>
      <c r="AU20" s="153" t="e">
        <f>'CVA 36-50 species'!$BH22 * 'Regional Exposure'!J6 /( ('CVA 36-50 species'!BH22 + 'Regional Exposure'!J6) / 2) + ROW()/1000</f>
        <v>#DIV/0!</v>
      </c>
      <c r="AV20" s="153" t="e">
        <f>'CVA 36-50 species'!$BM22 * 'Regional Exposure'!J6 /( ('CVA 36-50 species'!BM22 + 'Regional Exposure'!J6) / 2) + ROW()/1000</f>
        <v>#DIV/0!</v>
      </c>
      <c r="AW20" s="153" t="e">
        <f>'CVA 36-50 species'!$BR22 * 'Regional Exposure'!J6 /( ('CVA 36-50 species'!BR22 + 'Regional Exposure'!J6) / 2) + ROW()/1000</f>
        <v>#DIV/0!</v>
      </c>
      <c r="AX20" s="153" t="e">
        <f>'CVA 36-50 species'!$BW22 * 'Regional Exposure'!J6 /( ('CVA 36-50 species'!BW22 + 'Regional Exposure'!J6) / 2) + ROW()/1000</f>
        <v>#DIV/0!</v>
      </c>
      <c r="AY20" s="153" t="e">
        <f>'CVA 36-50 species'!$CB22 * 'Regional Exposure'!J6 /( ('CVA 36-50 species'!CB22 + 'Regional Exposure'!J6) / 2) + ROW()/1000</f>
        <v>#DIV/0!</v>
      </c>
    </row>
    <row r="21" spans="1:51" ht="15" customHeight="1">
      <c r="A21" s="151" t="s">
        <v>195</v>
      </c>
      <c r="B21" s="130" t="e">
        <f>'CVA 1-35 species'!$J23 * 'Regional Exposure'!J7 /( ('CVA 1-35 species'!J23 + 'Regional Exposure'!J7) / 2) + ROW()/1000</f>
        <v>#DIV/0!</v>
      </c>
      <c r="C21" s="153" t="e">
        <f>'CVA 1-35 species'!O23 * 'Regional Exposure'!J7 /( ('CVA 1-35 species'!O23 + 'Regional Exposure'!J7) / 2) + ROW()/1000</f>
        <v>#DIV/0!</v>
      </c>
      <c r="D21" s="153" t="e">
        <f>'CVA 1-35 species'!T23 * 'Regional Exposure'!J7 /( ('CVA 1-35 species'!T23 + 'Regional Exposure'!J7) / 2) + ROW()/1000</f>
        <v>#DIV/0!</v>
      </c>
      <c r="E21" s="153" t="e">
        <f>'CVA 1-35 species'!Y23 * 'Regional Exposure'!J7 /( ('CVA 1-35 species'!Y23 + 'Regional Exposure'!J7) / 2) + ROW()/1000</f>
        <v>#DIV/0!</v>
      </c>
      <c r="F21" s="153" t="e">
        <f>'CVA 1-35 species'!AD23 * 'Regional Exposure'!J7 /( ('CVA 1-35 species'!AD23 + 'Regional Exposure'!J7) / 2) + ROW()/1000</f>
        <v>#DIV/0!</v>
      </c>
      <c r="G21" s="153" t="e">
        <f>'CVA 1-35 species'!AI23 * 'Regional Exposure'!J7 /( ('CVA 1-35 species'!AI23 + 'Regional Exposure'!J7) / 2) + ROW()/1000</f>
        <v>#DIV/0!</v>
      </c>
      <c r="H21" s="153" t="e">
        <f>'CVA 1-35 species'!AN23 * 'Regional Exposure'!J7 /( ('CVA 1-35 species'!AN23 + 'Regional Exposure'!J7) / 2) + ROW()/1000</f>
        <v>#DIV/0!</v>
      </c>
      <c r="I21" s="153" t="e">
        <f>'CVA 1-35 species'!AS23 * 'Regional Exposure'!J7 /( ('CVA 1-35 species'!AS23 + 'Regional Exposure'!J7) / 2) + ROW()/1000</f>
        <v>#DIV/0!</v>
      </c>
      <c r="J21" s="153" t="e">
        <f>'CVA 1-35 species'!AX23 * 'Regional Exposure'!J7 /( ('CVA 1-35 species'!AX23 + 'Regional Exposure'!J7) / 2) + ROW()/1000</f>
        <v>#DIV/0!</v>
      </c>
      <c r="K21" s="153" t="e">
        <f>'CVA 1-35 species'!BC23 * 'Regional Exposure'!J7 /( ('CVA 1-35 species'!BC23 + 'Regional Exposure'!J7) / 2) + ROW()/1000</f>
        <v>#DIV/0!</v>
      </c>
      <c r="L21" s="153" t="e">
        <f>'CVA 1-35 species'!BH23 * 'Regional Exposure'!J7 /( ('CVA 1-35 species'!BH23 + 'Regional Exposure'!J7) / 2) + ROW()/1000</f>
        <v>#DIV/0!</v>
      </c>
      <c r="M21" s="153" t="e">
        <f>'CVA 1-35 species'!BM23 * 'Regional Exposure'!J7 /( ('CVA 1-35 species'!BM23 + 'Regional Exposure'!J7) / 2) + ROW()/1000</f>
        <v>#DIV/0!</v>
      </c>
      <c r="N21" s="153" t="e">
        <f>'CVA 1-35 species'!BR23 * 'Regional Exposure'!J7 /( ('CVA 1-35 species'!BR23 + 'Regional Exposure'!J7) / 2) + ROW()/1000</f>
        <v>#DIV/0!</v>
      </c>
      <c r="O21" s="153" t="e">
        <f>'CVA 1-35 species'!BW23 * 'Regional Exposure'!J7 /( ('CVA 1-35 species'!BW23 + 'Regional Exposure'!J7) / 2) + ROW()/1000</f>
        <v>#DIV/0!</v>
      </c>
      <c r="P21" s="153" t="e">
        <f>'CVA 1-35 species'!CB23 * 'Regional Exposure'!J7 /( ('CVA 1-35 species'!CB23 + 'Regional Exposure'!J7) / 2) + ROW()/1000</f>
        <v>#DIV/0!</v>
      </c>
      <c r="Q21" s="153" t="e">
        <f>'CVA 1-35 species'!CG23 * 'Regional Exposure'!J7 /( ('CVA 1-35 species'!CG23 + 'Regional Exposure'!J7) / 2) + ROW()/1000</f>
        <v>#DIV/0!</v>
      </c>
      <c r="R21" s="153" t="e">
        <f>'CVA 1-35 species'!CL23 * 'Regional Exposure'!J7 /( ('CVA 1-35 species'!CL23 + 'Regional Exposure'!J7) / 2) + ROW()/1000</f>
        <v>#DIV/0!</v>
      </c>
      <c r="S21" s="153" t="e">
        <f>'CVA 1-35 species'!CQ23 * 'Regional Exposure'!J7 /( ('CVA 1-35 species'!CQ23 + 'Regional Exposure'!J7) / 2) + ROW()/1000</f>
        <v>#DIV/0!</v>
      </c>
      <c r="T21" s="153" t="e">
        <f>'CVA 1-35 species'!CV23 * 'Regional Exposure'!J7 /( ('CVA 1-35 species'!CV23 + 'Regional Exposure'!J7) / 2) + ROW()/1000</f>
        <v>#DIV/0!</v>
      </c>
      <c r="U21" s="153" t="e">
        <f>'CVA 1-35 species'!DA23 * 'Regional Exposure'!J7 /( ('CVA 1-35 species'!DA23 + 'Regional Exposure'!J7) / 2) + ROW()/1000</f>
        <v>#DIV/0!</v>
      </c>
      <c r="V21" s="153" t="e">
        <f>'CVA 1-35 species'!DF23 * 'Regional Exposure'!J7 /( ('CVA 1-35 species'!DF23 + 'Regional Exposure'!J7) / 2) + ROW()/1000</f>
        <v>#DIV/0!</v>
      </c>
      <c r="W21" s="153" t="e">
        <f>'CVA 1-35 species'!DK23 * 'Regional Exposure'!J7 /( ('CVA 1-35 species'!DK23 + 'Regional Exposure'!J7) / 2) + ROW()/1000</f>
        <v>#DIV/0!</v>
      </c>
      <c r="X21" s="153" t="e">
        <f>'CVA 1-35 species'!DP23 * 'Regional Exposure'!J7 /( ('CVA 1-35 species'!DP23 + 'Regional Exposure'!J7) / 2) + ROW()/1000</f>
        <v>#DIV/0!</v>
      </c>
      <c r="Y21" s="153" t="e">
        <f>'CVA 1-35 species'!DU23 * 'Regional Exposure'!J7 /( ('CVA 1-35 species'!DU23 + 'Regional Exposure'!J7) / 2) + ROW()/1000</f>
        <v>#DIV/0!</v>
      </c>
      <c r="Z21" s="153" t="e">
        <f>'CVA 1-35 species'!DZ23 * 'Regional Exposure'!J7 /( ('CVA 1-35 species'!DZ23 + 'Regional Exposure'!J7) / 2) + ROW()/1000</f>
        <v>#DIV/0!</v>
      </c>
      <c r="AA21" s="153" t="e">
        <f>'CVA 1-35 species'!EE23 * 'Regional Exposure'!J7 /( ('CVA 1-35 species'!EE23 + 'Regional Exposure'!J7) / 2) + ROW()/1000</f>
        <v>#DIV/0!</v>
      </c>
      <c r="AB21" s="153" t="e">
        <f>'CVA 1-35 species'!EJ23 * 'Regional Exposure'!J7 /( ('CVA 1-35 species'!EJ23 + 'Regional Exposure'!J7) / 2) + ROW()/1000</f>
        <v>#DIV/0!</v>
      </c>
      <c r="AC21" s="153" t="e">
        <f>'CVA 1-35 species'!EO23 * 'Regional Exposure'!J7 /( ('CVA 1-35 species'!EO23 + 'Regional Exposure'!J7) / 2) + ROW()/1000</f>
        <v>#DIV/0!</v>
      </c>
      <c r="AD21" s="153" t="e">
        <f>'CVA 1-35 species'!ET23 * 'Regional Exposure'!J7 /( ('CVA 1-35 species'!ET23 + 'Regional Exposure'!J7) / 2) + ROW()/1000</f>
        <v>#DIV/0!</v>
      </c>
      <c r="AE21" s="153" t="e">
        <f>'CVA 1-35 species'!EY23 * 'Regional Exposure'!J7 /( ('CVA 1-35 species'!EY23 + 'Regional Exposure'!J7) / 2) + ROW()/1000</f>
        <v>#DIV/0!</v>
      </c>
      <c r="AF21" s="153" t="e">
        <f>'CVA 1-35 species'!FD23 * 'Regional Exposure'!J7 /( ('CVA 1-35 species'!FD23 + 'Regional Exposure'!J7) / 2) + ROW()/1000</f>
        <v>#DIV/0!</v>
      </c>
      <c r="AG21" s="153" t="e">
        <f>'CVA 1-35 species'!FI23 * 'Regional Exposure'!J7 /( ('CVA 1-35 species'!FI23 + 'Regional Exposure'!J7) / 2) + ROW()/1000</f>
        <v>#DIV/0!</v>
      </c>
      <c r="AH21" s="153" t="e">
        <f>'CVA 1-35 species'!FN23 * 'Regional Exposure'!J7 /( ('CVA 1-35 species'!FN23 + 'Regional Exposure'!J7) / 2) + ROW()/1000</f>
        <v>#DIV/0!</v>
      </c>
      <c r="AI21" s="153" t="e">
        <f>'CVA 1-35 species'!FS23 * 'Regional Exposure'!J7 /( ('CVA 1-35 species'!FS23 + 'Regional Exposure'!J7) / 2) + ROW()/1000</f>
        <v>#DIV/0!</v>
      </c>
      <c r="AJ21" s="153" t="e">
        <f>'CVA 1-35 species'!FX23 * 'Regional Exposure'!J7 /( ('CVA 1-35 species'!FX23 + 'Regional Exposure'!J7) / 2) + ROW()/1000</f>
        <v>#DIV/0!</v>
      </c>
      <c r="AK21" s="130" t="e">
        <f>'CVA 36-50 species'!$J23 * 'Regional Exposure'!J7 /( ('CVA 36-50 species'!J23 + 'Regional Exposure'!J7) / 2) + ROW()/1000</f>
        <v>#DIV/0!</v>
      </c>
      <c r="AL21" s="153" t="e">
        <f>'CVA 36-50 species'!$O23 * 'Regional Exposure'!J7 /( ('CVA 36-50 species'!O23 + 'Regional Exposure'!J7) / 2) + ROW()/1000</f>
        <v>#DIV/0!</v>
      </c>
      <c r="AM21" s="153" t="e">
        <f>'CVA 36-50 species'!$T23 * 'Regional Exposure'!J7 /( ('CVA 36-50 species'!T23 + 'Regional Exposure'!J7) / 2) + ROW()/1000</f>
        <v>#DIV/0!</v>
      </c>
      <c r="AN21" s="153" t="e">
        <f>'CVA 36-50 species'!$Y23 * 'Regional Exposure'!J7 /( ('CVA 36-50 species'!Y23 + 'Regional Exposure'!J7) / 2) + ROW()/1000</f>
        <v>#DIV/0!</v>
      </c>
      <c r="AO21" s="154" t="e">
        <f>'CVA 36-50 species'!$AD23 * 'Regional Exposure'!J7 /( ('CVA 36-50 species'!AD23 + 'Regional Exposure'!J7) / 2) + ROW()/1000</f>
        <v>#DIV/0!</v>
      </c>
      <c r="AP21" s="153" t="e">
        <f>'CVA 36-50 species'!$AI23 * 'Regional Exposure'!J7 /( ('CVA 36-50 species'!AI23 + 'Regional Exposure'!J7) / 2) + ROW()/1000</f>
        <v>#DIV/0!</v>
      </c>
      <c r="AQ21" s="153" t="e">
        <f>'CVA 36-50 species'!$AN23 * 'Regional Exposure'!J7 /( ('CVA 36-50 species'!AN23 + 'Regional Exposure'!J7) / 2) + ROW()/1000</f>
        <v>#DIV/0!</v>
      </c>
      <c r="AR21" s="153" t="e">
        <f>'CVA 36-50 species'!$AS23 * 'Regional Exposure'!J7 /( ('CVA 36-50 species'!AS23 + 'Regional Exposure'!J7) / 2) + ROW()/1000</f>
        <v>#DIV/0!</v>
      </c>
      <c r="AS21" s="153" t="e">
        <f>'CVA 36-50 species'!$AX23 * 'Regional Exposure'!J7 /( ('CVA 36-50 species'!AX23 + 'Regional Exposure'!J7) / 2) + ROW()/1000</f>
        <v>#DIV/0!</v>
      </c>
      <c r="AT21" s="153" t="e">
        <f>'CVA 36-50 species'!$BC23 * 'Regional Exposure'!J7 /( ('CVA 36-50 species'!BC23 + 'Regional Exposure'!J7) / 2) + ROW()/1000</f>
        <v>#DIV/0!</v>
      </c>
      <c r="AU21" s="153" t="e">
        <f>'CVA 36-50 species'!$BH23 * 'Regional Exposure'!J7 /( ('CVA 36-50 species'!BH23 + 'Regional Exposure'!J7) / 2) + ROW()/1000</f>
        <v>#DIV/0!</v>
      </c>
      <c r="AV21" s="153" t="e">
        <f>'CVA 36-50 species'!$BM23 * 'Regional Exposure'!J7 /( ('CVA 36-50 species'!BM23 + 'Regional Exposure'!J7) / 2) + ROW()/1000</f>
        <v>#DIV/0!</v>
      </c>
      <c r="AW21" s="153" t="e">
        <f>'CVA 36-50 species'!$BR23 * 'Regional Exposure'!J7 /( ('CVA 36-50 species'!BR23 + 'Regional Exposure'!J7) / 2) + ROW()/1000</f>
        <v>#DIV/0!</v>
      </c>
      <c r="AX21" s="153" t="e">
        <f>'CVA 36-50 species'!$BW23 * 'Regional Exposure'!J7 /( ('CVA 36-50 species'!BW23 + 'Regional Exposure'!J7) / 2) + ROW()/1000</f>
        <v>#DIV/0!</v>
      </c>
      <c r="AY21" s="153" t="e">
        <f>'CVA 36-50 species'!$CB23 * 'Regional Exposure'!J7 /( ('CVA 36-50 species'!CB23 + 'Regional Exposure'!J7) / 2) + ROW()/1000</f>
        <v>#DIV/0!</v>
      </c>
    </row>
    <row r="22" spans="1:51" ht="15" customHeight="1">
      <c r="A22" s="151" t="s">
        <v>109</v>
      </c>
      <c r="B22" s="130" t="e">
        <f>'CVA 1-35 species'!$J24 * 'Regional Exposure'!J8 /( ('CVA 1-35 species'!J24 + 'Regional Exposure'!J8) / 2) + ROW()/1000</f>
        <v>#DIV/0!</v>
      </c>
      <c r="C22" s="153" t="e">
        <f>'CVA 1-35 species'!O24 * 'Regional Exposure'!J8 /( ('CVA 1-35 species'!O24 + 'Regional Exposure'!J8) / 2) + ROW()/1000</f>
        <v>#DIV/0!</v>
      </c>
      <c r="D22" s="153" t="e">
        <f>'CVA 1-35 species'!T24 * 'Regional Exposure'!J8 /( ('CVA 1-35 species'!T24 + 'Regional Exposure'!J8) / 2) + ROW()/1000</f>
        <v>#DIV/0!</v>
      </c>
      <c r="E22" s="153" t="e">
        <f>'CVA 1-35 species'!Y24 * 'Regional Exposure'!J8 /( ('CVA 1-35 species'!Y24 + 'Regional Exposure'!J8) / 2) + ROW()/1000</f>
        <v>#DIV/0!</v>
      </c>
      <c r="F22" s="153" t="e">
        <f>'CVA 1-35 species'!AD24 * 'Regional Exposure'!J8 /( ('CVA 1-35 species'!AD24 + 'Regional Exposure'!J8) / 2) + ROW()/1000</f>
        <v>#DIV/0!</v>
      </c>
      <c r="G22" s="153" t="e">
        <f>'CVA 1-35 species'!AI24 * 'Regional Exposure'!J8 /( ('CVA 1-35 species'!AI24 + 'Regional Exposure'!J8) / 2) + ROW()/1000</f>
        <v>#DIV/0!</v>
      </c>
      <c r="H22" s="153" t="e">
        <f>'CVA 1-35 species'!AN24 * 'Regional Exposure'!J8 /( ('CVA 1-35 species'!AN24 + 'Regional Exposure'!J8) / 2) + ROW()/1000</f>
        <v>#DIV/0!</v>
      </c>
      <c r="I22" s="153" t="e">
        <f>'CVA 1-35 species'!AS24 * 'Regional Exposure'!J8 /( ('CVA 1-35 species'!AS24 + 'Regional Exposure'!J8) / 2) + ROW()/1000</f>
        <v>#DIV/0!</v>
      </c>
      <c r="J22" s="153" t="e">
        <f>'CVA 1-35 species'!AX24 * 'Regional Exposure'!J8 /( ('CVA 1-35 species'!AX24 + 'Regional Exposure'!J8) / 2) + ROW()/1000</f>
        <v>#DIV/0!</v>
      </c>
      <c r="K22" s="153" t="e">
        <f>'CVA 1-35 species'!BC24 * 'Regional Exposure'!J8 /( ('CVA 1-35 species'!BC24 + 'Regional Exposure'!J8) / 2) + ROW()/1000</f>
        <v>#DIV/0!</v>
      </c>
      <c r="L22" s="153" t="e">
        <f>'CVA 1-35 species'!BH24 * 'Regional Exposure'!J8 /( ('CVA 1-35 species'!BH24 + 'Regional Exposure'!J8) / 2) + ROW()/1000</f>
        <v>#DIV/0!</v>
      </c>
      <c r="M22" s="153" t="e">
        <f>'CVA 1-35 species'!BM24 * 'Regional Exposure'!J8 /( ('CVA 1-35 species'!BM24 + 'Regional Exposure'!J8) / 2) + ROW()/1000</f>
        <v>#DIV/0!</v>
      </c>
      <c r="N22" s="153" t="e">
        <f>'CVA 1-35 species'!BR24 * 'Regional Exposure'!J8 /( ('CVA 1-35 species'!BR24 + 'Regional Exposure'!J8) / 2) + ROW()/1000</f>
        <v>#DIV/0!</v>
      </c>
      <c r="O22" s="153" t="e">
        <f>'CVA 1-35 species'!BW24 * 'Regional Exposure'!J8 /( ('CVA 1-35 species'!BW24 + 'Regional Exposure'!J8) / 2) + ROW()/1000</f>
        <v>#DIV/0!</v>
      </c>
      <c r="P22" s="153" t="e">
        <f>'CVA 1-35 species'!CB24 * 'Regional Exposure'!J8 /( ('CVA 1-35 species'!CB24 + 'Regional Exposure'!J8) / 2) + ROW()/1000</f>
        <v>#DIV/0!</v>
      </c>
      <c r="Q22" s="153" t="e">
        <f>'CVA 1-35 species'!CG24 * 'Regional Exposure'!J8 /( ('CVA 1-35 species'!CG24 + 'Regional Exposure'!J8) / 2) + ROW()/1000</f>
        <v>#DIV/0!</v>
      </c>
      <c r="R22" s="153" t="e">
        <f>'CVA 1-35 species'!CL24 * 'Regional Exposure'!J8 /( ('CVA 1-35 species'!CL24 + 'Regional Exposure'!J8) / 2) + ROW()/1000</f>
        <v>#DIV/0!</v>
      </c>
      <c r="S22" s="153" t="e">
        <f>'CVA 1-35 species'!CQ24 * 'Regional Exposure'!J8 /( ('CVA 1-35 species'!CQ24 + 'Regional Exposure'!J8) / 2) + ROW()/1000</f>
        <v>#DIV/0!</v>
      </c>
      <c r="T22" s="153" t="e">
        <f>'CVA 1-35 species'!CV24 * 'Regional Exposure'!J8 /( ('CVA 1-35 species'!CV24 + 'Regional Exposure'!J8) / 2) + ROW()/1000</f>
        <v>#DIV/0!</v>
      </c>
      <c r="U22" s="153" t="e">
        <f>'CVA 1-35 species'!DA24 * 'Regional Exposure'!J8 /( ('CVA 1-35 species'!DA24 + 'Regional Exposure'!J8) / 2) + ROW()/1000</f>
        <v>#DIV/0!</v>
      </c>
      <c r="V22" s="153" t="e">
        <f>'CVA 1-35 species'!DF24 * 'Regional Exposure'!J8 /( ('CVA 1-35 species'!DF24 + 'Regional Exposure'!J8) / 2) + ROW()/1000</f>
        <v>#DIV/0!</v>
      </c>
      <c r="W22" s="153" t="e">
        <f>'CVA 1-35 species'!DK24 * 'Regional Exposure'!J8 /( ('CVA 1-35 species'!DK24 + 'Regional Exposure'!J8) / 2) + ROW()/1000</f>
        <v>#DIV/0!</v>
      </c>
      <c r="X22" s="153" t="e">
        <f>'CVA 1-35 species'!DP24 * 'Regional Exposure'!J8 /( ('CVA 1-35 species'!DP24 + 'Regional Exposure'!J8) / 2) + ROW()/1000</f>
        <v>#DIV/0!</v>
      </c>
      <c r="Y22" s="153" t="e">
        <f>'CVA 1-35 species'!DU24 * 'Regional Exposure'!J8 /( ('CVA 1-35 species'!DU24 + 'Regional Exposure'!J8) / 2) + ROW()/1000</f>
        <v>#DIV/0!</v>
      </c>
      <c r="Z22" s="153" t="e">
        <f>'CVA 1-35 species'!DZ24 * 'Regional Exposure'!J8 /( ('CVA 1-35 species'!DZ24 + 'Regional Exposure'!J8) / 2) + ROW()/1000</f>
        <v>#DIV/0!</v>
      </c>
      <c r="AA22" s="153" t="e">
        <f>'CVA 1-35 species'!EE24 * 'Regional Exposure'!J8 /( ('CVA 1-35 species'!EE24 + 'Regional Exposure'!J8) / 2) + ROW()/1000</f>
        <v>#DIV/0!</v>
      </c>
      <c r="AB22" s="153" t="e">
        <f>'CVA 1-35 species'!EJ24 * 'Regional Exposure'!J8 /( ('CVA 1-35 species'!EJ24 + 'Regional Exposure'!J8) / 2) + ROW()/1000</f>
        <v>#DIV/0!</v>
      </c>
      <c r="AC22" s="153" t="e">
        <f>'CVA 1-35 species'!EO24 * 'Regional Exposure'!J8 /( ('CVA 1-35 species'!EO24 + 'Regional Exposure'!J8) / 2) + ROW()/1000</f>
        <v>#DIV/0!</v>
      </c>
      <c r="AD22" s="153" t="e">
        <f>'CVA 1-35 species'!ET24 * 'Regional Exposure'!J8 /( ('CVA 1-35 species'!ET24 + 'Regional Exposure'!J8) / 2) + ROW()/1000</f>
        <v>#DIV/0!</v>
      </c>
      <c r="AE22" s="153" t="e">
        <f>'CVA 1-35 species'!EY24 * 'Regional Exposure'!J8 /( ('CVA 1-35 species'!EY24 + 'Regional Exposure'!J8) / 2) + ROW()/1000</f>
        <v>#DIV/0!</v>
      </c>
      <c r="AF22" s="153" t="e">
        <f>'CVA 1-35 species'!FD24 * 'Regional Exposure'!J8 /( ('CVA 1-35 species'!FD24 + 'Regional Exposure'!J8) / 2) + ROW()/1000</f>
        <v>#DIV/0!</v>
      </c>
      <c r="AG22" s="153" t="e">
        <f>'CVA 1-35 species'!FI24 * 'Regional Exposure'!J8 /( ('CVA 1-35 species'!FI24 + 'Regional Exposure'!J8) / 2) + ROW()/1000</f>
        <v>#DIV/0!</v>
      </c>
      <c r="AH22" s="153" t="e">
        <f>'CVA 1-35 species'!FN24 * 'Regional Exposure'!J8 /( ('CVA 1-35 species'!FN24 + 'Regional Exposure'!J8) / 2) + ROW()/1000</f>
        <v>#DIV/0!</v>
      </c>
      <c r="AI22" s="153" t="e">
        <f>'CVA 1-35 species'!FS24 * 'Regional Exposure'!J8 /( ('CVA 1-35 species'!FS24 + 'Regional Exposure'!J8) / 2) + ROW()/1000</f>
        <v>#DIV/0!</v>
      </c>
      <c r="AJ22" s="153" t="e">
        <f>'CVA 1-35 species'!FX24 * 'Regional Exposure'!J8 /( ('CVA 1-35 species'!FX24 + 'Regional Exposure'!J8) / 2) + ROW()/1000</f>
        <v>#DIV/0!</v>
      </c>
      <c r="AK22" s="130" t="e">
        <f>'CVA 36-50 species'!$J24 * 'Regional Exposure'!J8 /( ('CVA 36-50 species'!J24 + 'Regional Exposure'!J8) / 2) + ROW()/1000</f>
        <v>#DIV/0!</v>
      </c>
      <c r="AL22" s="153" t="e">
        <f>'CVA 36-50 species'!$O24 * 'Regional Exposure'!J8 /( ('CVA 36-50 species'!O24 + 'Regional Exposure'!J8) / 2) + ROW()/1000</f>
        <v>#DIV/0!</v>
      </c>
      <c r="AM22" s="153" t="e">
        <f>'CVA 36-50 species'!$T24 * 'Regional Exposure'!J8 /( ('CVA 36-50 species'!T24 + 'Regional Exposure'!J8) / 2) + ROW()/1000</f>
        <v>#DIV/0!</v>
      </c>
      <c r="AN22" s="153" t="e">
        <f>'CVA 36-50 species'!$Y24 * 'Regional Exposure'!J8 /( ('CVA 36-50 species'!Y24 + 'Regional Exposure'!J8) / 2) + ROW()/1000</f>
        <v>#DIV/0!</v>
      </c>
      <c r="AO22" s="154" t="e">
        <f>'CVA 36-50 species'!$AD24 * 'Regional Exposure'!J8 /( ('CVA 36-50 species'!AD24 + 'Regional Exposure'!J8) / 2) + ROW()/1000</f>
        <v>#DIV/0!</v>
      </c>
      <c r="AP22" s="153" t="e">
        <f>'CVA 36-50 species'!$AI24 * 'Regional Exposure'!J8 /( ('CVA 36-50 species'!AI24 + 'Regional Exposure'!J8) / 2) + ROW()/1000</f>
        <v>#DIV/0!</v>
      </c>
      <c r="AQ22" s="153" t="e">
        <f>'CVA 36-50 species'!$AN24 * 'Regional Exposure'!J8 /( ('CVA 36-50 species'!AN24 + 'Regional Exposure'!J8) / 2) + ROW()/1000</f>
        <v>#DIV/0!</v>
      </c>
      <c r="AR22" s="153" t="e">
        <f>'CVA 36-50 species'!$AS24 * 'Regional Exposure'!J8 /( ('CVA 36-50 species'!AS24 + 'Regional Exposure'!J8) / 2) + ROW()/1000</f>
        <v>#DIV/0!</v>
      </c>
      <c r="AS22" s="153" t="e">
        <f>'CVA 36-50 species'!$AX24 * 'Regional Exposure'!J8 /( ('CVA 36-50 species'!AX24 + 'Regional Exposure'!J8) / 2) + ROW()/1000</f>
        <v>#DIV/0!</v>
      </c>
      <c r="AT22" s="153" t="e">
        <f>'CVA 36-50 species'!$BC24 * 'Regional Exposure'!J8 /( ('CVA 36-50 species'!BC24 + 'Regional Exposure'!J8) / 2) + ROW()/1000</f>
        <v>#DIV/0!</v>
      </c>
      <c r="AU22" s="153" t="e">
        <f>'CVA 36-50 species'!$BH24 * 'Regional Exposure'!J8 /( ('CVA 36-50 species'!BH24 + 'Regional Exposure'!J8) / 2) + ROW()/1000</f>
        <v>#DIV/0!</v>
      </c>
      <c r="AV22" s="153" t="e">
        <f>'CVA 36-50 species'!$BM24 * 'Regional Exposure'!J8 /( ('CVA 36-50 species'!BM24 + 'Regional Exposure'!J8) / 2) + ROW()/1000</f>
        <v>#DIV/0!</v>
      </c>
      <c r="AW22" s="153" t="e">
        <f>'CVA 36-50 species'!$BR24 * 'Regional Exposure'!J8 /( ('CVA 36-50 species'!BR24 + 'Regional Exposure'!J8) / 2) + ROW()/1000</f>
        <v>#DIV/0!</v>
      </c>
      <c r="AX22" s="153" t="e">
        <f>'CVA 36-50 species'!$BW24 * 'Regional Exposure'!J8 /( ('CVA 36-50 species'!BW24 + 'Regional Exposure'!J8) / 2) + ROW()/1000</f>
        <v>#DIV/0!</v>
      </c>
      <c r="AY22" s="153" t="e">
        <f>'CVA 36-50 species'!$CB24 * 'Regional Exposure'!J8 /( ('CVA 36-50 species'!CB24 + 'Regional Exposure'!J8) / 2) + ROW()/1000</f>
        <v>#DIV/0!</v>
      </c>
    </row>
    <row r="23" spans="1:51" ht="15" customHeight="1">
      <c r="A23" s="152" t="s">
        <v>198</v>
      </c>
      <c r="B23" s="130" t="e">
        <f>'CVA 1-35 species'!$J25 * 'Regional Exposure'!J9 /( ('CVA 1-35 species'!J25 + 'Regional Exposure'!J9) / 2) + ROW()/1000</f>
        <v>#DIV/0!</v>
      </c>
      <c r="C23" s="153" t="e">
        <f>'CVA 1-35 species'!O25 * 'Regional Exposure'!J9 /( ('CVA 1-35 species'!O25 + 'Regional Exposure'!J9) / 2) + ROW()/1000</f>
        <v>#DIV/0!</v>
      </c>
      <c r="D23" s="153" t="e">
        <f>'CVA 1-35 species'!T25 * 'Regional Exposure'!J9 /( ('CVA 1-35 species'!T25 + 'Regional Exposure'!J9) / 2) + ROW()/1000</f>
        <v>#DIV/0!</v>
      </c>
      <c r="E23" s="153" t="e">
        <f>'CVA 1-35 species'!Y25 * 'Regional Exposure'!J9 /( ('CVA 1-35 species'!Y25 + 'Regional Exposure'!J9) / 2) + ROW()/1000</f>
        <v>#DIV/0!</v>
      </c>
      <c r="F23" s="153" t="e">
        <f>'CVA 1-35 species'!AD25 * 'Regional Exposure'!J9 /( ('CVA 1-35 species'!AD25 + 'Regional Exposure'!J9) / 2) + ROW()/1000</f>
        <v>#DIV/0!</v>
      </c>
      <c r="G23" s="153" t="e">
        <f>'CVA 1-35 species'!AI25 * 'Regional Exposure'!J9 /( ('CVA 1-35 species'!AI25 + 'Regional Exposure'!J9) / 2) + ROW()/1000</f>
        <v>#DIV/0!</v>
      </c>
      <c r="H23" s="153" t="e">
        <f>'CVA 1-35 species'!AN25 * 'Regional Exposure'!J9 /( ('CVA 1-35 species'!AN25 + 'Regional Exposure'!J9) / 2) + ROW()/1000</f>
        <v>#DIV/0!</v>
      </c>
      <c r="I23" s="153" t="e">
        <f>'CVA 1-35 species'!AS25 * 'Regional Exposure'!J9 /( ('CVA 1-35 species'!AS25 + 'Regional Exposure'!J9) / 2) + ROW()/1000</f>
        <v>#DIV/0!</v>
      </c>
      <c r="J23" s="153" t="e">
        <f>'CVA 1-35 species'!AX25 * 'Regional Exposure'!J9 /( ('CVA 1-35 species'!AX25 + 'Regional Exposure'!J9) / 2) + ROW()/1000</f>
        <v>#DIV/0!</v>
      </c>
      <c r="K23" s="153" t="e">
        <f>'CVA 1-35 species'!BC25 * 'Regional Exposure'!J9 /( ('CVA 1-35 species'!BC25 + 'Regional Exposure'!J9) / 2) + ROW()/1000</f>
        <v>#DIV/0!</v>
      </c>
      <c r="L23" s="153" t="e">
        <f>'CVA 1-35 species'!BH25 * 'Regional Exposure'!J9 /( ('CVA 1-35 species'!BH25 + 'Regional Exposure'!J9) / 2) + ROW()/1000</f>
        <v>#DIV/0!</v>
      </c>
      <c r="M23" s="153" t="e">
        <f>'CVA 1-35 species'!BM25 * 'Regional Exposure'!J9 /( ('CVA 1-35 species'!BM25 + 'Regional Exposure'!J9) / 2) + ROW()/1000</f>
        <v>#DIV/0!</v>
      </c>
      <c r="N23" s="153" t="e">
        <f>'CVA 1-35 species'!BR25 * 'Regional Exposure'!J9 /( ('CVA 1-35 species'!BR25 + 'Regional Exposure'!J9) / 2) + ROW()/1000</f>
        <v>#DIV/0!</v>
      </c>
      <c r="O23" s="153" t="e">
        <f>'CVA 1-35 species'!BW25 * 'Regional Exposure'!J9 /( ('CVA 1-35 species'!BW25 + 'Regional Exposure'!J9) / 2) + ROW()/1000</f>
        <v>#DIV/0!</v>
      </c>
      <c r="P23" s="153" t="e">
        <f>'CVA 1-35 species'!CB25 * 'Regional Exposure'!J9 /( ('CVA 1-35 species'!CB25 + 'Regional Exposure'!J9) / 2) + ROW()/1000</f>
        <v>#DIV/0!</v>
      </c>
      <c r="Q23" s="153" t="e">
        <f>'CVA 1-35 species'!CG25 * 'Regional Exposure'!J9 /( ('CVA 1-35 species'!CG25 + 'Regional Exposure'!J9) / 2) + ROW()/1000</f>
        <v>#DIV/0!</v>
      </c>
      <c r="R23" s="153" t="e">
        <f>'CVA 1-35 species'!CL25 * 'Regional Exposure'!J9 /( ('CVA 1-35 species'!CL25 + 'Regional Exposure'!J9) / 2) + ROW()/1000</f>
        <v>#DIV/0!</v>
      </c>
      <c r="S23" s="153" t="e">
        <f>'CVA 1-35 species'!CQ25 * 'Regional Exposure'!J9 /( ('CVA 1-35 species'!CQ25 + 'Regional Exposure'!J9) / 2) + ROW()/1000</f>
        <v>#DIV/0!</v>
      </c>
      <c r="T23" s="153" t="e">
        <f>'CVA 1-35 species'!CV25 * 'Regional Exposure'!J9 /( ('CVA 1-35 species'!CV25 + 'Regional Exposure'!J9) / 2) + ROW()/1000</f>
        <v>#DIV/0!</v>
      </c>
      <c r="U23" s="153" t="e">
        <f>'CVA 1-35 species'!DA25 * 'Regional Exposure'!J9 /( ('CVA 1-35 species'!DA25 + 'Regional Exposure'!J9) / 2) + ROW()/1000</f>
        <v>#DIV/0!</v>
      </c>
      <c r="V23" s="153" t="e">
        <f>'CVA 1-35 species'!DF25 * 'Regional Exposure'!J9 /( ('CVA 1-35 species'!DF25 + 'Regional Exposure'!J9) / 2) + ROW()/1000</f>
        <v>#DIV/0!</v>
      </c>
      <c r="W23" s="153" t="e">
        <f>'CVA 1-35 species'!DK25 * 'Regional Exposure'!J9 /( ('CVA 1-35 species'!DK25 + 'Regional Exposure'!J9) / 2) + ROW()/1000</f>
        <v>#DIV/0!</v>
      </c>
      <c r="X23" s="153" t="e">
        <f>'CVA 1-35 species'!DP25 * 'Regional Exposure'!J9 /( ('CVA 1-35 species'!DP25 + 'Regional Exposure'!J9) / 2) + ROW()/1000</f>
        <v>#DIV/0!</v>
      </c>
      <c r="Y23" s="153" t="e">
        <f>'CVA 1-35 species'!DU25 * 'Regional Exposure'!J9 /( ('CVA 1-35 species'!DU25 + 'Regional Exposure'!J9) / 2) + ROW()/1000</f>
        <v>#DIV/0!</v>
      </c>
      <c r="Z23" s="153" t="e">
        <f>'CVA 1-35 species'!DZ25 * 'Regional Exposure'!J9 /( ('CVA 1-35 species'!DZ25 + 'Regional Exposure'!J9) / 2) + ROW()/1000</f>
        <v>#DIV/0!</v>
      </c>
      <c r="AA23" s="153" t="e">
        <f>'CVA 1-35 species'!EE25 * 'Regional Exposure'!J9 /( ('CVA 1-35 species'!EE25 + 'Regional Exposure'!J9) / 2) + ROW()/1000</f>
        <v>#DIV/0!</v>
      </c>
      <c r="AB23" s="153" t="e">
        <f>'CVA 1-35 species'!EJ25 * 'Regional Exposure'!J9 /( ('CVA 1-35 species'!EJ25 + 'Regional Exposure'!J9) / 2) + ROW()/1000</f>
        <v>#DIV/0!</v>
      </c>
      <c r="AC23" s="153" t="e">
        <f>'CVA 1-35 species'!EO25 * 'Regional Exposure'!J9 /( ('CVA 1-35 species'!EO25 + 'Regional Exposure'!J9) / 2) + ROW()/1000</f>
        <v>#DIV/0!</v>
      </c>
      <c r="AD23" s="153" t="e">
        <f>'CVA 1-35 species'!ET25 * 'Regional Exposure'!J9 /( ('CVA 1-35 species'!ET25 + 'Regional Exposure'!J9) / 2) + ROW()/1000</f>
        <v>#DIV/0!</v>
      </c>
      <c r="AE23" s="153" t="e">
        <f>'CVA 1-35 species'!EY25 * 'Regional Exposure'!J9 /( ('CVA 1-35 species'!EY25 + 'Regional Exposure'!J9) / 2) + ROW()/1000</f>
        <v>#DIV/0!</v>
      </c>
      <c r="AF23" s="153" t="e">
        <f>'CVA 1-35 species'!FD25 * 'Regional Exposure'!J9 /( ('CVA 1-35 species'!FD25 + 'Regional Exposure'!J9) / 2) + ROW()/1000</f>
        <v>#DIV/0!</v>
      </c>
      <c r="AG23" s="153" t="e">
        <f>'CVA 1-35 species'!FI25 * 'Regional Exposure'!J9 /( ('CVA 1-35 species'!FI25 + 'Regional Exposure'!J9) / 2) + ROW()/1000</f>
        <v>#DIV/0!</v>
      </c>
      <c r="AH23" s="153" t="e">
        <f>'CVA 1-35 species'!FN25 * 'Regional Exposure'!J9 /( ('CVA 1-35 species'!FN25 + 'Regional Exposure'!J9) / 2) + ROW()/1000</f>
        <v>#DIV/0!</v>
      </c>
      <c r="AI23" s="153" t="e">
        <f>'CVA 1-35 species'!FS25 * 'Regional Exposure'!J9 /( ('CVA 1-35 species'!FS25 + 'Regional Exposure'!J9) / 2) + ROW()/1000</f>
        <v>#DIV/0!</v>
      </c>
      <c r="AJ23" s="153" t="e">
        <f>'CVA 1-35 species'!FX25 * 'Regional Exposure'!J9 /( ('CVA 1-35 species'!FX25 + 'Regional Exposure'!J9) / 2) + ROW()/1000</f>
        <v>#DIV/0!</v>
      </c>
      <c r="AK23" s="130" t="e">
        <f>'CVA 36-50 species'!$J25 * 'Regional Exposure'!J9 /( ('CVA 36-50 species'!J25 + 'Regional Exposure'!J9) / 2) + ROW()/1000</f>
        <v>#DIV/0!</v>
      </c>
      <c r="AL23" s="153" t="e">
        <f>'CVA 36-50 species'!$O25 * 'Regional Exposure'!J9 /( ('CVA 36-50 species'!O25 + 'Regional Exposure'!J9) / 2) + ROW()/1000</f>
        <v>#DIV/0!</v>
      </c>
      <c r="AM23" s="153" t="e">
        <f>'CVA 36-50 species'!$T25 * 'Regional Exposure'!J9 /( ('CVA 36-50 species'!T25 + 'Regional Exposure'!J9) / 2) + ROW()/1000</f>
        <v>#DIV/0!</v>
      </c>
      <c r="AN23" s="153" t="e">
        <f>'CVA 36-50 species'!$Y25 * 'Regional Exposure'!J9 /( ('CVA 36-50 species'!Y25 + 'Regional Exposure'!J9) / 2) + ROW()/1000</f>
        <v>#DIV/0!</v>
      </c>
      <c r="AO23" s="154" t="e">
        <f>'CVA 36-50 species'!$AD25 * 'Regional Exposure'!J9 /( ('CVA 36-50 species'!AD25 + 'Regional Exposure'!J9) / 2) + ROW()/1000</f>
        <v>#DIV/0!</v>
      </c>
      <c r="AP23" s="153" t="e">
        <f>'CVA 36-50 species'!$AI25 * 'Regional Exposure'!J9 /( ('CVA 36-50 species'!AI25 + 'Regional Exposure'!J9) / 2) + ROW()/1000</f>
        <v>#DIV/0!</v>
      </c>
      <c r="AQ23" s="153" t="e">
        <f>'CVA 36-50 species'!$AN25 * 'Regional Exposure'!J9 /( ('CVA 36-50 species'!AN25 + 'Regional Exposure'!J9) / 2) + ROW()/1000</f>
        <v>#DIV/0!</v>
      </c>
      <c r="AR23" s="153" t="e">
        <f>'CVA 36-50 species'!$AS25 * 'Regional Exposure'!J9 /( ('CVA 36-50 species'!AS25 + 'Regional Exposure'!J9) / 2) + ROW()/1000</f>
        <v>#DIV/0!</v>
      </c>
      <c r="AS23" s="153" t="e">
        <f>'CVA 36-50 species'!$AX25 * 'Regional Exposure'!J9 /( ('CVA 36-50 species'!AX25 + 'Regional Exposure'!J9) / 2) + ROW()/1000</f>
        <v>#DIV/0!</v>
      </c>
      <c r="AT23" s="153" t="e">
        <f>'CVA 36-50 species'!$BC25 * 'Regional Exposure'!J9 /( ('CVA 36-50 species'!BC25 + 'Regional Exposure'!J9) / 2) + ROW()/1000</f>
        <v>#DIV/0!</v>
      </c>
      <c r="AU23" s="153" t="e">
        <f>'CVA 36-50 species'!$BH25 * 'Regional Exposure'!J9 /( ('CVA 36-50 species'!BH25 + 'Regional Exposure'!J9) / 2) + ROW()/1000</f>
        <v>#DIV/0!</v>
      </c>
      <c r="AV23" s="153" t="e">
        <f>'CVA 36-50 species'!$BM25 * 'Regional Exposure'!J9 /( ('CVA 36-50 species'!BM25 + 'Regional Exposure'!J9) / 2) + ROW()/1000</f>
        <v>#DIV/0!</v>
      </c>
      <c r="AW23" s="153" t="e">
        <f>'CVA 36-50 species'!$BR25 * 'Regional Exposure'!J9 /( ('CVA 36-50 species'!BR25 + 'Regional Exposure'!J9) / 2) + ROW()/1000</f>
        <v>#DIV/0!</v>
      </c>
      <c r="AX23" s="153" t="e">
        <f>'CVA 36-50 species'!$BW25 * 'Regional Exposure'!J9 /( ('CVA 36-50 species'!BW25 + 'Regional Exposure'!J9) / 2) + ROW()/1000</f>
        <v>#DIV/0!</v>
      </c>
      <c r="AY23" s="153" t="e">
        <f>'CVA 36-50 species'!$CB25 * 'Regional Exposure'!J9 /( ('CVA 36-50 species'!CB25 + 'Regional Exposure'!J9) / 2) + ROW()/1000</f>
        <v>#DIV/0!</v>
      </c>
    </row>
    <row r="24" spans="1:51" ht="15" customHeight="1">
      <c r="A24" s="152" t="s">
        <v>199</v>
      </c>
      <c r="B24" s="130" t="e">
        <f>'CVA 1-35 species'!$J26 * 'Regional Exposure'!J10 /( ('CVA 1-35 species'!J26 + 'Regional Exposure'!J10) / 2) + ROW()/1000</f>
        <v>#DIV/0!</v>
      </c>
      <c r="C24" s="153" t="e">
        <f>'CVA 1-35 species'!O26 * 'Regional Exposure'!J10 /( ('CVA 1-35 species'!O26 + 'Regional Exposure'!J10) / 2) + ROW()/1000</f>
        <v>#DIV/0!</v>
      </c>
      <c r="D24" s="153" t="e">
        <f>'CVA 1-35 species'!T26 * 'Regional Exposure'!J10 /( ('CVA 1-35 species'!T26 + 'Regional Exposure'!J10) / 2) + ROW()/1000</f>
        <v>#DIV/0!</v>
      </c>
      <c r="E24" s="153" t="e">
        <f>'CVA 1-35 species'!Y26 * 'Regional Exposure'!J10 /( ('CVA 1-35 species'!Y26 + 'Regional Exposure'!J10) / 2) + ROW()/1000</f>
        <v>#DIV/0!</v>
      </c>
      <c r="F24" s="153" t="e">
        <f>'CVA 1-35 species'!AD26 * 'Regional Exposure'!J10 /( ('CVA 1-35 species'!AD26 + 'Regional Exposure'!J10) / 2) + ROW()/1000</f>
        <v>#DIV/0!</v>
      </c>
      <c r="G24" s="153" t="e">
        <f>'CVA 1-35 species'!AI26 * 'Regional Exposure'!J10 /( ('CVA 1-35 species'!AI26 + 'Regional Exposure'!J10) / 2) + ROW()/1000</f>
        <v>#DIV/0!</v>
      </c>
      <c r="H24" s="153" t="e">
        <f>'CVA 1-35 species'!AN26 * 'Regional Exposure'!J10 /( ('CVA 1-35 species'!AN26 + 'Regional Exposure'!J10) / 2) + ROW()/1000</f>
        <v>#DIV/0!</v>
      </c>
      <c r="I24" s="153" t="e">
        <f>'CVA 1-35 species'!AS26 * 'Regional Exposure'!J10 /( ('CVA 1-35 species'!AS26 + 'Regional Exposure'!J10) / 2) + ROW()/1000</f>
        <v>#DIV/0!</v>
      </c>
      <c r="J24" s="153" t="e">
        <f>'CVA 1-35 species'!AX26 * 'Regional Exposure'!J10 /( ('CVA 1-35 species'!AX26 + 'Regional Exposure'!J10) / 2) + ROW()/1000</f>
        <v>#DIV/0!</v>
      </c>
      <c r="K24" s="153" t="e">
        <f>'CVA 1-35 species'!BC26 * 'Regional Exposure'!J10 /( ('CVA 1-35 species'!BC26 + 'Regional Exposure'!J10) / 2) + ROW()/1000</f>
        <v>#DIV/0!</v>
      </c>
      <c r="L24" s="153" t="e">
        <f>'CVA 1-35 species'!BH26 * 'Regional Exposure'!J10 /( ('CVA 1-35 species'!BH26 + 'Regional Exposure'!J10) / 2) + ROW()/1000</f>
        <v>#DIV/0!</v>
      </c>
      <c r="M24" s="153" t="e">
        <f>'CVA 1-35 species'!BM26 * 'Regional Exposure'!J10 /( ('CVA 1-35 species'!BM26 + 'Regional Exposure'!J10) / 2) + ROW()/1000</f>
        <v>#DIV/0!</v>
      </c>
      <c r="N24" s="153" t="e">
        <f>'CVA 1-35 species'!BR26 * 'Regional Exposure'!J10 /( ('CVA 1-35 species'!BR26 + 'Regional Exposure'!J10) / 2) + ROW()/1000</f>
        <v>#DIV/0!</v>
      </c>
      <c r="O24" s="153" t="e">
        <f>'CVA 1-35 species'!BW26 * 'Regional Exposure'!J10 /( ('CVA 1-35 species'!BW26 + 'Regional Exposure'!J10) / 2) + ROW()/1000</f>
        <v>#DIV/0!</v>
      </c>
      <c r="P24" s="153" t="e">
        <f>'CVA 1-35 species'!CB26 * 'Regional Exposure'!J10 /( ('CVA 1-35 species'!CB26 + 'Regional Exposure'!J10) / 2) + ROW()/1000</f>
        <v>#DIV/0!</v>
      </c>
      <c r="Q24" s="153" t="e">
        <f>'CVA 1-35 species'!CG26 * 'Regional Exposure'!J10 /( ('CVA 1-35 species'!CG26 + 'Regional Exposure'!J10) / 2) + ROW()/1000</f>
        <v>#DIV/0!</v>
      </c>
      <c r="R24" s="153" t="e">
        <f>'CVA 1-35 species'!CL26 * 'Regional Exposure'!J10 /( ('CVA 1-35 species'!CL26 + 'Regional Exposure'!J10) / 2) + ROW()/1000</f>
        <v>#DIV/0!</v>
      </c>
      <c r="S24" s="153" t="e">
        <f>'CVA 1-35 species'!CQ26 * 'Regional Exposure'!J10 /( ('CVA 1-35 species'!CQ26 + 'Regional Exposure'!J10) / 2) + ROW()/1000</f>
        <v>#DIV/0!</v>
      </c>
      <c r="T24" s="153" t="e">
        <f>'CVA 1-35 species'!CV26 * 'Regional Exposure'!J10 /( ('CVA 1-35 species'!CV26 + 'Regional Exposure'!J10) / 2) + ROW()/1000</f>
        <v>#DIV/0!</v>
      </c>
      <c r="U24" s="153" t="e">
        <f>'CVA 1-35 species'!DA26 * 'Regional Exposure'!J10 /( ('CVA 1-35 species'!DA26 + 'Regional Exposure'!J10) / 2) + ROW()/1000</f>
        <v>#DIV/0!</v>
      </c>
      <c r="V24" s="153" t="e">
        <f>'CVA 1-35 species'!DF26 * 'Regional Exposure'!J10 /( ('CVA 1-35 species'!DF26 + 'Regional Exposure'!J10) / 2) + ROW()/1000</f>
        <v>#DIV/0!</v>
      </c>
      <c r="W24" s="153" t="e">
        <f>'CVA 1-35 species'!DK26 * 'Regional Exposure'!J10 /( ('CVA 1-35 species'!DK26 + 'Regional Exposure'!J10) / 2) + ROW()/1000</f>
        <v>#DIV/0!</v>
      </c>
      <c r="X24" s="153" t="e">
        <f>'CVA 1-35 species'!DP26 * 'Regional Exposure'!J10 /( ('CVA 1-35 species'!DP26 + 'Regional Exposure'!J10) / 2) + ROW()/1000</f>
        <v>#DIV/0!</v>
      </c>
      <c r="Y24" s="153" t="e">
        <f>'CVA 1-35 species'!DU26 * 'Regional Exposure'!J10 /( ('CVA 1-35 species'!DU26 + 'Regional Exposure'!J10) / 2) + ROW()/1000</f>
        <v>#DIV/0!</v>
      </c>
      <c r="Z24" s="153" t="e">
        <f>'CVA 1-35 species'!DZ26 * 'Regional Exposure'!J10 /( ('CVA 1-35 species'!DZ26 + 'Regional Exposure'!J10) / 2) + ROW()/1000</f>
        <v>#DIV/0!</v>
      </c>
      <c r="AA24" s="153" t="e">
        <f>'CVA 1-35 species'!EE26 * 'Regional Exposure'!J10 /( ('CVA 1-35 species'!EE26 + 'Regional Exposure'!J10) / 2) + ROW()/1000</f>
        <v>#DIV/0!</v>
      </c>
      <c r="AB24" s="153" t="e">
        <f>'CVA 1-35 species'!EJ26 * 'Regional Exposure'!J10 /( ('CVA 1-35 species'!EJ26 + 'Regional Exposure'!J10) / 2) + ROW()/1000</f>
        <v>#DIV/0!</v>
      </c>
      <c r="AC24" s="153" t="e">
        <f>'CVA 1-35 species'!EO26 * 'Regional Exposure'!J10 /( ('CVA 1-35 species'!EO26 + 'Regional Exposure'!J10) / 2) + ROW()/1000</f>
        <v>#DIV/0!</v>
      </c>
      <c r="AD24" s="153" t="e">
        <f>'CVA 1-35 species'!ET26 * 'Regional Exposure'!J10 /( ('CVA 1-35 species'!ET26 + 'Regional Exposure'!J10) / 2) + ROW()/1000</f>
        <v>#DIV/0!</v>
      </c>
      <c r="AE24" s="153" t="e">
        <f>'CVA 1-35 species'!EY26 * 'Regional Exposure'!J10 /( ('CVA 1-35 species'!EY26 + 'Regional Exposure'!J10) / 2) + ROW()/1000</f>
        <v>#DIV/0!</v>
      </c>
      <c r="AF24" s="153" t="e">
        <f>'CVA 1-35 species'!FD26 * 'Regional Exposure'!J10 /( ('CVA 1-35 species'!FD26 + 'Regional Exposure'!J10) / 2) + ROW()/1000</f>
        <v>#DIV/0!</v>
      </c>
      <c r="AG24" s="153" t="e">
        <f>'CVA 1-35 species'!FI26 * 'Regional Exposure'!J10 /( ('CVA 1-35 species'!FI26 + 'Regional Exposure'!J10) / 2) + ROW()/1000</f>
        <v>#DIV/0!</v>
      </c>
      <c r="AH24" s="153" t="e">
        <f>'CVA 1-35 species'!FN26 * 'Regional Exposure'!J10 /( ('CVA 1-35 species'!FN26 + 'Regional Exposure'!J10) / 2) + ROW()/1000</f>
        <v>#DIV/0!</v>
      </c>
      <c r="AI24" s="153" t="e">
        <f>'CVA 1-35 species'!FS26 * 'Regional Exposure'!J10 /( ('CVA 1-35 species'!FS26 + 'Regional Exposure'!J10) / 2) + ROW()/1000</f>
        <v>#DIV/0!</v>
      </c>
      <c r="AJ24" s="153" t="e">
        <f>'CVA 1-35 species'!FX26 * 'Regional Exposure'!J10 /( ('CVA 1-35 species'!FX26 + 'Regional Exposure'!J10) / 2) + ROW()/1000</f>
        <v>#DIV/0!</v>
      </c>
      <c r="AK24" s="130" t="e">
        <f>'CVA 36-50 species'!$J26 * 'Regional Exposure'!J10 /( ('CVA 36-50 species'!J26 + 'Regional Exposure'!J10) / 2) + ROW()/1000</f>
        <v>#DIV/0!</v>
      </c>
      <c r="AL24" s="153" t="e">
        <f>'CVA 36-50 species'!$O26 * 'Regional Exposure'!J10 /( ('CVA 36-50 species'!O26 + 'Regional Exposure'!J10) / 2) + ROW()/1000</f>
        <v>#DIV/0!</v>
      </c>
      <c r="AM24" s="153" t="e">
        <f>'CVA 36-50 species'!$T26 * 'Regional Exposure'!J10 /( ('CVA 36-50 species'!T26 + 'Regional Exposure'!J10) / 2) + ROW()/1000</f>
        <v>#DIV/0!</v>
      </c>
      <c r="AN24" s="153" t="e">
        <f>'CVA 36-50 species'!$Y26 * 'Regional Exposure'!J10 /( ('CVA 36-50 species'!Y26 + 'Regional Exposure'!J10) / 2) + ROW()/1000</f>
        <v>#DIV/0!</v>
      </c>
      <c r="AO24" s="154" t="e">
        <f>'CVA 36-50 species'!$AD26 * 'Regional Exposure'!J10 /( ('CVA 36-50 species'!AD26 + 'Regional Exposure'!J10) / 2) + ROW()/1000</f>
        <v>#DIV/0!</v>
      </c>
      <c r="AP24" s="153" t="e">
        <f>'CVA 36-50 species'!$AI26 * 'Regional Exposure'!J10 /( ('CVA 36-50 species'!AI26 + 'Regional Exposure'!J10) / 2) + ROW()/1000</f>
        <v>#DIV/0!</v>
      </c>
      <c r="AQ24" s="153" t="e">
        <f>'CVA 36-50 species'!$AN26 * 'Regional Exposure'!J10 /( ('CVA 36-50 species'!AN26 + 'Regional Exposure'!J10) / 2) + ROW()/1000</f>
        <v>#DIV/0!</v>
      </c>
      <c r="AR24" s="153" t="e">
        <f>'CVA 36-50 species'!$AS26 * 'Regional Exposure'!J10 /( ('CVA 36-50 species'!AS26 + 'Regional Exposure'!J10) / 2) + ROW()/1000</f>
        <v>#DIV/0!</v>
      </c>
      <c r="AS24" s="153" t="e">
        <f>'CVA 36-50 species'!$AX26 * 'Regional Exposure'!J10 /( ('CVA 36-50 species'!AX26 + 'Regional Exposure'!J10) / 2) + ROW()/1000</f>
        <v>#DIV/0!</v>
      </c>
      <c r="AT24" s="153" t="e">
        <f>'CVA 36-50 species'!$BC26 * 'Regional Exposure'!J10 /( ('CVA 36-50 species'!BC26 + 'Regional Exposure'!J10) / 2) + ROW()/1000</f>
        <v>#DIV/0!</v>
      </c>
      <c r="AU24" s="153" t="e">
        <f>'CVA 36-50 species'!$BH26 * 'Regional Exposure'!J10 /( ('CVA 36-50 species'!BH26 + 'Regional Exposure'!J10) / 2) + ROW()/1000</f>
        <v>#DIV/0!</v>
      </c>
      <c r="AV24" s="153" t="e">
        <f>'CVA 36-50 species'!$BM26 * 'Regional Exposure'!J10 /( ('CVA 36-50 species'!BM26 + 'Regional Exposure'!J10) / 2) + ROW()/1000</f>
        <v>#DIV/0!</v>
      </c>
      <c r="AW24" s="153" t="e">
        <f>'CVA 36-50 species'!$BR26 * 'Regional Exposure'!J10 /( ('CVA 36-50 species'!BR26 + 'Regional Exposure'!J10) / 2) + ROW()/1000</f>
        <v>#DIV/0!</v>
      </c>
      <c r="AX24" s="153" t="e">
        <f>'CVA 36-50 species'!$BW26 * 'Regional Exposure'!J10 /( ('CVA 36-50 species'!BW26 + 'Regional Exposure'!J10) / 2) + ROW()/1000</f>
        <v>#DIV/0!</v>
      </c>
      <c r="AY24" s="153" t="e">
        <f>'CVA 36-50 species'!$CB26 * 'Regional Exposure'!J10 /( ('CVA 36-50 species'!CB26 + 'Regional Exposure'!J10) / 2) + ROW()/1000</f>
        <v>#DIV/0!</v>
      </c>
    </row>
    <row r="25" spans="1:51" ht="15" customHeight="1">
      <c r="A25" s="152" t="s">
        <v>116</v>
      </c>
      <c r="B25" s="130" t="e">
        <f>'CVA 1-35 species'!$J27 * 'Regional Exposure'!J11 /( ('CVA 1-35 species'!J27 + 'Regional Exposure'!J11) / 2) + ROW()/1000</f>
        <v>#DIV/0!</v>
      </c>
      <c r="C25" s="153" t="e">
        <f>'CVA 1-35 species'!O27 * 'Regional Exposure'!J11 /( ('CVA 1-35 species'!O27 + 'Regional Exposure'!J11) / 2) + ROW()/1000</f>
        <v>#DIV/0!</v>
      </c>
      <c r="D25" s="153" t="e">
        <f>'CVA 1-35 species'!T27 * 'Regional Exposure'!J11 /( ('CVA 1-35 species'!T27 + 'Regional Exposure'!J11) / 2) + ROW()/1000</f>
        <v>#DIV/0!</v>
      </c>
      <c r="E25" s="153" t="e">
        <f>'CVA 1-35 species'!Y27 * 'Regional Exposure'!J11 /( ('CVA 1-35 species'!Y27 + 'Regional Exposure'!J11) / 2) + ROW()/1000</f>
        <v>#DIV/0!</v>
      </c>
      <c r="F25" s="153" t="e">
        <f>'CVA 1-35 species'!AD27 * 'Regional Exposure'!J11 /( ('CVA 1-35 species'!AD27 + 'Regional Exposure'!J11) / 2) + ROW()/1000</f>
        <v>#DIV/0!</v>
      </c>
      <c r="G25" s="153" t="e">
        <f>'CVA 1-35 species'!AI27 * 'Regional Exposure'!J11 /( ('CVA 1-35 species'!AI27 + 'Regional Exposure'!J11) / 2) + ROW()/1000</f>
        <v>#DIV/0!</v>
      </c>
      <c r="H25" s="153" t="e">
        <f>'CVA 1-35 species'!AN27 * 'Regional Exposure'!J11 /( ('CVA 1-35 species'!AN27 + 'Regional Exposure'!J11) / 2) + ROW()/1000</f>
        <v>#DIV/0!</v>
      </c>
      <c r="I25" s="153" t="e">
        <f>'CVA 1-35 species'!AS27 * 'Regional Exposure'!J11 /( ('CVA 1-35 species'!AS27 + 'Regional Exposure'!J11) / 2) + ROW()/1000</f>
        <v>#DIV/0!</v>
      </c>
      <c r="J25" s="153" t="e">
        <f>'CVA 1-35 species'!AX27 * 'Regional Exposure'!J11 /( ('CVA 1-35 species'!AX27 + 'Regional Exposure'!J11) / 2) + ROW()/1000</f>
        <v>#DIV/0!</v>
      </c>
      <c r="K25" s="153" t="e">
        <f>'CVA 1-35 species'!BC27 * 'Regional Exposure'!J11 /( ('CVA 1-35 species'!BC27 + 'Regional Exposure'!J11) / 2) + ROW()/1000</f>
        <v>#DIV/0!</v>
      </c>
      <c r="L25" s="153" t="e">
        <f>'CVA 1-35 species'!BH27 * 'Regional Exposure'!J11 /( ('CVA 1-35 species'!BH27 + 'Regional Exposure'!J11) / 2) + ROW()/1000</f>
        <v>#DIV/0!</v>
      </c>
      <c r="M25" s="153" t="e">
        <f>'CVA 1-35 species'!BM27 * 'Regional Exposure'!J11 /( ('CVA 1-35 species'!BM27 + 'Regional Exposure'!J11) / 2) + ROW()/1000</f>
        <v>#DIV/0!</v>
      </c>
      <c r="N25" s="153" t="e">
        <f>'CVA 1-35 species'!BR27 * 'Regional Exposure'!J11 /( ('CVA 1-35 species'!BR27 + 'Regional Exposure'!J11) / 2) + ROW()/1000</f>
        <v>#DIV/0!</v>
      </c>
      <c r="O25" s="153" t="e">
        <f>'CVA 1-35 species'!BW27 * 'Regional Exposure'!J11 /( ('CVA 1-35 species'!BW27 + 'Regional Exposure'!J11) / 2) + ROW()/1000</f>
        <v>#DIV/0!</v>
      </c>
      <c r="P25" s="153" t="e">
        <f>'CVA 1-35 species'!CB27 * 'Regional Exposure'!J11 /( ('CVA 1-35 species'!CB27 + 'Regional Exposure'!J11) / 2) + ROW()/1000</f>
        <v>#DIV/0!</v>
      </c>
      <c r="Q25" s="153" t="e">
        <f>'CVA 1-35 species'!CG27 * 'Regional Exposure'!J11 /( ('CVA 1-35 species'!CG27 + 'Regional Exposure'!J11) / 2) + ROW()/1000</f>
        <v>#DIV/0!</v>
      </c>
      <c r="R25" s="153" t="e">
        <f>'CVA 1-35 species'!CL27 * 'Regional Exposure'!J11 /( ('CVA 1-35 species'!CL27 + 'Regional Exposure'!J11) / 2) + ROW()/1000</f>
        <v>#DIV/0!</v>
      </c>
      <c r="S25" s="153" t="e">
        <f>'CVA 1-35 species'!CQ27 * 'Regional Exposure'!J11 /( ('CVA 1-35 species'!CQ27 + 'Regional Exposure'!J11) / 2) + ROW()/1000</f>
        <v>#DIV/0!</v>
      </c>
      <c r="T25" s="153" t="e">
        <f>'CVA 1-35 species'!CV27 * 'Regional Exposure'!J11 /( ('CVA 1-35 species'!CV27 + 'Regional Exposure'!J11) / 2) + ROW()/1000</f>
        <v>#DIV/0!</v>
      </c>
      <c r="U25" s="153" t="e">
        <f>'CVA 1-35 species'!DA27 * 'Regional Exposure'!J11 /( ('CVA 1-35 species'!DA27 + 'Regional Exposure'!J11) / 2) + ROW()/1000</f>
        <v>#DIV/0!</v>
      </c>
      <c r="V25" s="153" t="e">
        <f>'CVA 1-35 species'!DF27 * 'Regional Exposure'!J11 /( ('CVA 1-35 species'!DF27 + 'Regional Exposure'!J11) / 2) + ROW()/1000</f>
        <v>#DIV/0!</v>
      </c>
      <c r="W25" s="153" t="e">
        <f>'CVA 1-35 species'!DK27 * 'Regional Exposure'!J11 /( ('CVA 1-35 species'!DK27 + 'Regional Exposure'!J11) / 2) + ROW()/1000</f>
        <v>#DIV/0!</v>
      </c>
      <c r="X25" s="153" t="e">
        <f>'CVA 1-35 species'!DP27 * 'Regional Exposure'!J11 /( ('CVA 1-35 species'!DP27 + 'Regional Exposure'!J11) / 2) + ROW()/1000</f>
        <v>#DIV/0!</v>
      </c>
      <c r="Y25" s="153" t="e">
        <f>'CVA 1-35 species'!DU27 * 'Regional Exposure'!J11 /( ('CVA 1-35 species'!DU27 + 'Regional Exposure'!J11) / 2) + ROW()/1000</f>
        <v>#DIV/0!</v>
      </c>
      <c r="Z25" s="153" t="e">
        <f>'CVA 1-35 species'!DZ27 * 'Regional Exposure'!J11 /( ('CVA 1-35 species'!DZ27 + 'Regional Exposure'!J11) / 2) + ROW()/1000</f>
        <v>#DIV/0!</v>
      </c>
      <c r="AA25" s="153" t="e">
        <f>'CVA 1-35 species'!EE27 * 'Regional Exposure'!J11 /( ('CVA 1-35 species'!EE27 + 'Regional Exposure'!J11) / 2) + ROW()/1000</f>
        <v>#DIV/0!</v>
      </c>
      <c r="AB25" s="153" t="e">
        <f>'CVA 1-35 species'!EJ27 * 'Regional Exposure'!J11 /( ('CVA 1-35 species'!EJ27 + 'Regional Exposure'!J11) / 2) + ROW()/1000</f>
        <v>#DIV/0!</v>
      </c>
      <c r="AC25" s="153" t="e">
        <f>'CVA 1-35 species'!EO27 * 'Regional Exposure'!J11 /( ('CVA 1-35 species'!EO27 + 'Regional Exposure'!J11) / 2) + ROW()/1000</f>
        <v>#DIV/0!</v>
      </c>
      <c r="AD25" s="153" t="e">
        <f>'CVA 1-35 species'!ET27 * 'Regional Exposure'!J11 /( ('CVA 1-35 species'!ET27 + 'Regional Exposure'!J11) / 2) + ROW()/1000</f>
        <v>#DIV/0!</v>
      </c>
      <c r="AE25" s="153" t="e">
        <f>'CVA 1-35 species'!EY27 * 'Regional Exposure'!J11 /( ('CVA 1-35 species'!EY27 + 'Regional Exposure'!J11) / 2) + ROW()/1000</f>
        <v>#DIV/0!</v>
      </c>
      <c r="AF25" s="153" t="e">
        <f>'CVA 1-35 species'!FD27 * 'Regional Exposure'!J11 /( ('CVA 1-35 species'!FD27 + 'Regional Exposure'!J11) / 2) + ROW()/1000</f>
        <v>#DIV/0!</v>
      </c>
      <c r="AG25" s="153" t="e">
        <f>'CVA 1-35 species'!FI27 * 'Regional Exposure'!J11 /( ('CVA 1-35 species'!FI27 + 'Regional Exposure'!J11) / 2) + ROW()/1000</f>
        <v>#DIV/0!</v>
      </c>
      <c r="AH25" s="153" t="e">
        <f>'CVA 1-35 species'!FN27 * 'Regional Exposure'!J11 /( ('CVA 1-35 species'!FN27 + 'Regional Exposure'!J11) / 2) + ROW()/1000</f>
        <v>#DIV/0!</v>
      </c>
      <c r="AI25" s="153" t="e">
        <f>'CVA 1-35 species'!FS27 * 'Regional Exposure'!J11 /( ('CVA 1-35 species'!FS27 + 'Regional Exposure'!J11) / 2) + ROW()/1000</f>
        <v>#DIV/0!</v>
      </c>
      <c r="AJ25" s="153" t="e">
        <f>'CVA 1-35 species'!FX27 * 'Regional Exposure'!J11 /( ('CVA 1-35 species'!FX27 + 'Regional Exposure'!J11) / 2) + ROW()/1000</f>
        <v>#DIV/0!</v>
      </c>
      <c r="AK25" s="130" t="e">
        <f>'CVA 36-50 species'!$J27 * 'Regional Exposure'!J11 /( ('CVA 36-50 species'!J27 + 'Regional Exposure'!J11) / 2) + ROW()/1000</f>
        <v>#DIV/0!</v>
      </c>
      <c r="AL25" s="153" t="e">
        <f>'CVA 36-50 species'!$O27 * 'Regional Exposure'!J11 /( ('CVA 36-50 species'!O27 + 'Regional Exposure'!J11) / 2) + ROW()/1000</f>
        <v>#DIV/0!</v>
      </c>
      <c r="AM25" s="153" t="e">
        <f>'CVA 36-50 species'!$T27 * 'Regional Exposure'!J11 /( ('CVA 36-50 species'!T27 + 'Regional Exposure'!J11) / 2) + ROW()/1000</f>
        <v>#DIV/0!</v>
      </c>
      <c r="AN25" s="153" t="e">
        <f>'CVA 36-50 species'!$Y27 * 'Regional Exposure'!J11 /( ('CVA 36-50 species'!Y27 + 'Regional Exposure'!J11) / 2) + ROW()/1000</f>
        <v>#DIV/0!</v>
      </c>
      <c r="AO25" s="154" t="e">
        <f>'CVA 36-50 species'!$AD27 * 'Regional Exposure'!J11 /( ('CVA 36-50 species'!AD27 + 'Regional Exposure'!J11) / 2) + ROW()/1000</f>
        <v>#DIV/0!</v>
      </c>
      <c r="AP25" s="153" t="e">
        <f>'CVA 36-50 species'!$AI27 * 'Regional Exposure'!J11 /( ('CVA 36-50 species'!AI27 + 'Regional Exposure'!J11) / 2) + ROW()/1000</f>
        <v>#DIV/0!</v>
      </c>
      <c r="AQ25" s="153" t="e">
        <f>'CVA 36-50 species'!$AN27 * 'Regional Exposure'!J11 /( ('CVA 36-50 species'!AN27 + 'Regional Exposure'!J11) / 2) + ROW()/1000</f>
        <v>#DIV/0!</v>
      </c>
      <c r="AR25" s="153" t="e">
        <f>'CVA 36-50 species'!$AS27 * 'Regional Exposure'!J11 /( ('CVA 36-50 species'!AS27 + 'Regional Exposure'!J11) / 2) + ROW()/1000</f>
        <v>#DIV/0!</v>
      </c>
      <c r="AS25" s="153" t="e">
        <f>'CVA 36-50 species'!$AX27 * 'Regional Exposure'!J11 /( ('CVA 36-50 species'!AX27 + 'Regional Exposure'!J11) / 2) + ROW()/1000</f>
        <v>#DIV/0!</v>
      </c>
      <c r="AT25" s="153" t="e">
        <f>'CVA 36-50 species'!$BC27 * 'Regional Exposure'!J11 /( ('CVA 36-50 species'!BC27 + 'Regional Exposure'!J11) / 2) + ROW()/1000</f>
        <v>#DIV/0!</v>
      </c>
      <c r="AU25" s="153" t="e">
        <f>'CVA 36-50 species'!$BH27 * 'Regional Exposure'!J11 /( ('CVA 36-50 species'!BH27 + 'Regional Exposure'!J11) / 2) + ROW()/1000</f>
        <v>#DIV/0!</v>
      </c>
      <c r="AV25" s="153" t="e">
        <f>'CVA 36-50 species'!$BM27 * 'Regional Exposure'!J11 /( ('CVA 36-50 species'!BM27 + 'Regional Exposure'!J11) / 2) + ROW()/1000</f>
        <v>#DIV/0!</v>
      </c>
      <c r="AW25" s="153" t="e">
        <f>'CVA 36-50 species'!$BR27 * 'Regional Exposure'!J11 /( ('CVA 36-50 species'!BR27 + 'Regional Exposure'!J11) / 2) + ROW()/1000</f>
        <v>#DIV/0!</v>
      </c>
      <c r="AX25" s="153" t="e">
        <f>'CVA 36-50 species'!$BW27 * 'Regional Exposure'!J11 /( ('CVA 36-50 species'!BW27 + 'Regional Exposure'!J11) / 2) + ROW()/1000</f>
        <v>#DIV/0!</v>
      </c>
      <c r="AY25" s="153" t="e">
        <f>'CVA 36-50 species'!$CB27 * 'Regional Exposure'!J11 /( ('CVA 36-50 species'!CB27 + 'Regional Exposure'!J11) / 2) + ROW()/1000</f>
        <v>#DIV/0!</v>
      </c>
    </row>
    <row r="26" spans="1:51" ht="15" customHeight="1">
      <c r="A26" s="152" t="s">
        <v>407</v>
      </c>
      <c r="B26" s="130" t="e">
        <f>'CVA 1-35 species'!$J28 * 'Regional Exposure'!J12 /( ('CVA 1-35 species'!J28 + 'Regional Exposure'!J12) / 2) + ROW()/1000</f>
        <v>#DIV/0!</v>
      </c>
      <c r="C26" s="153" t="e">
        <f>'CVA 1-35 species'!O28 * 'Regional Exposure'!J12 /( ('CVA 1-35 species'!O28 + 'Regional Exposure'!J12) / 2) + ROW()/1000</f>
        <v>#DIV/0!</v>
      </c>
      <c r="D26" s="153" t="e">
        <f>'CVA 1-35 species'!T28 * 'Regional Exposure'!J12 /( ('CVA 1-35 species'!T28 + 'Regional Exposure'!J12) / 2) + ROW()/1000</f>
        <v>#DIV/0!</v>
      </c>
      <c r="E26" s="153" t="e">
        <f>'CVA 1-35 species'!Y28 * 'Regional Exposure'!J12 /( ('CVA 1-35 species'!Y28 + 'Regional Exposure'!J12) / 2) + ROW()/1000</f>
        <v>#DIV/0!</v>
      </c>
      <c r="F26" s="153" t="e">
        <f>'CVA 1-35 species'!AD28 * 'Regional Exposure'!J12 /( ('CVA 1-35 species'!AD28 + 'Regional Exposure'!J12) / 2) + ROW()/1000</f>
        <v>#DIV/0!</v>
      </c>
      <c r="G26" s="153" t="e">
        <f>'CVA 1-35 species'!AI28 * 'Regional Exposure'!J12 /( ('CVA 1-35 species'!AI28 + 'Regional Exposure'!J12) / 2) + ROW()/1000</f>
        <v>#DIV/0!</v>
      </c>
      <c r="H26" s="153" t="e">
        <f>'CVA 1-35 species'!AN28 * 'Regional Exposure'!J12 /( ('CVA 1-35 species'!AN28 + 'Regional Exposure'!J12) / 2) + ROW()/1000</f>
        <v>#DIV/0!</v>
      </c>
      <c r="I26" s="153" t="e">
        <f>'CVA 1-35 species'!AS28 * 'Regional Exposure'!J12 /( ('CVA 1-35 species'!AS28 + 'Regional Exposure'!J12) / 2) + ROW()/1000</f>
        <v>#DIV/0!</v>
      </c>
      <c r="J26" s="153" t="e">
        <f>'CVA 1-35 species'!AX28 * 'Regional Exposure'!J12 /( ('CVA 1-35 species'!AX28 + 'Regional Exposure'!J12) / 2) + ROW()/1000</f>
        <v>#DIV/0!</v>
      </c>
      <c r="K26" s="153" t="e">
        <f>'CVA 1-35 species'!BC28 * 'Regional Exposure'!J12 /( ('CVA 1-35 species'!BC28 + 'Regional Exposure'!J12) / 2) + ROW()/1000</f>
        <v>#DIV/0!</v>
      </c>
      <c r="L26" s="153" t="e">
        <f>'CVA 1-35 species'!BH28 * 'Regional Exposure'!J12 /( ('CVA 1-35 species'!BH28 + 'Regional Exposure'!J12) / 2) + ROW()/1000</f>
        <v>#DIV/0!</v>
      </c>
      <c r="M26" s="153" t="e">
        <f>'CVA 1-35 species'!BM28 * 'Regional Exposure'!J12 /( ('CVA 1-35 species'!BM28 + 'Regional Exposure'!J12) / 2) + ROW()/1000</f>
        <v>#DIV/0!</v>
      </c>
      <c r="N26" s="153" t="e">
        <f>'CVA 1-35 species'!BR28 * 'Regional Exposure'!J12 /( ('CVA 1-35 species'!BR28 + 'Regional Exposure'!J12) / 2) + ROW()/1000</f>
        <v>#DIV/0!</v>
      </c>
      <c r="O26" s="153" t="e">
        <f>'CVA 1-35 species'!BW28 * 'Regional Exposure'!J12 /( ('CVA 1-35 species'!BW28 + 'Regional Exposure'!J12) / 2) + ROW()/1000</f>
        <v>#DIV/0!</v>
      </c>
      <c r="P26" s="153" t="e">
        <f>'CVA 1-35 species'!CB28 * 'Regional Exposure'!J12 /( ('CVA 1-35 species'!CB28 + 'Regional Exposure'!J12) / 2) + ROW()/1000</f>
        <v>#DIV/0!</v>
      </c>
      <c r="Q26" s="153" t="e">
        <f>'CVA 1-35 species'!CG28 * 'Regional Exposure'!J12 /( ('CVA 1-35 species'!CG28 + 'Regional Exposure'!J12) / 2) + ROW()/1000</f>
        <v>#DIV/0!</v>
      </c>
      <c r="R26" s="153" t="e">
        <f>'CVA 1-35 species'!CL28 * 'Regional Exposure'!J12 /( ('CVA 1-35 species'!CL28 + 'Regional Exposure'!J12) / 2) + ROW()/1000</f>
        <v>#DIV/0!</v>
      </c>
      <c r="S26" s="153" t="e">
        <f>'CVA 1-35 species'!CQ28 * 'Regional Exposure'!J12 /( ('CVA 1-35 species'!CQ28 + 'Regional Exposure'!J12) / 2) + ROW()/1000</f>
        <v>#DIV/0!</v>
      </c>
      <c r="T26" s="153" t="e">
        <f>'CVA 1-35 species'!CV28 * 'Regional Exposure'!J12 /( ('CVA 1-35 species'!CV28 + 'Regional Exposure'!J12) / 2) + ROW()/1000</f>
        <v>#DIV/0!</v>
      </c>
      <c r="U26" s="153" t="e">
        <f>'CVA 1-35 species'!DA28 * 'Regional Exposure'!J12 /( ('CVA 1-35 species'!DA28 + 'Regional Exposure'!J12) / 2) + ROW()/1000</f>
        <v>#DIV/0!</v>
      </c>
      <c r="V26" s="153" t="e">
        <f>'CVA 1-35 species'!DF28 * 'Regional Exposure'!J12 /( ('CVA 1-35 species'!DF28 + 'Regional Exposure'!J12) / 2) + ROW()/1000</f>
        <v>#DIV/0!</v>
      </c>
      <c r="W26" s="153" t="e">
        <f>'CVA 1-35 species'!DK28 * 'Regional Exposure'!J12 /( ('CVA 1-35 species'!DK28 + 'Regional Exposure'!J12) / 2) + ROW()/1000</f>
        <v>#DIV/0!</v>
      </c>
      <c r="X26" s="153" t="e">
        <f>'CVA 1-35 species'!DP28 * 'Regional Exposure'!J12 /( ('CVA 1-35 species'!DP28 + 'Regional Exposure'!J12) / 2) + ROW()/1000</f>
        <v>#DIV/0!</v>
      </c>
      <c r="Y26" s="153" t="e">
        <f>'CVA 1-35 species'!DU28 * 'Regional Exposure'!J12 /( ('CVA 1-35 species'!DU28 + 'Regional Exposure'!J12) / 2) + ROW()/1000</f>
        <v>#DIV/0!</v>
      </c>
      <c r="Z26" s="153" t="e">
        <f>'CVA 1-35 species'!DZ28 * 'Regional Exposure'!J12 /( ('CVA 1-35 species'!DZ28 + 'Regional Exposure'!J12) / 2) + ROW()/1000</f>
        <v>#DIV/0!</v>
      </c>
      <c r="AA26" s="153" t="e">
        <f>'CVA 1-35 species'!EE28 * 'Regional Exposure'!J12 /( ('CVA 1-35 species'!EE28 + 'Regional Exposure'!J12) / 2) + ROW()/1000</f>
        <v>#DIV/0!</v>
      </c>
      <c r="AB26" s="153" t="e">
        <f>'CVA 1-35 species'!EJ28 * 'Regional Exposure'!J12 /( ('CVA 1-35 species'!EJ28 + 'Regional Exposure'!J12) / 2) + ROW()/1000</f>
        <v>#DIV/0!</v>
      </c>
      <c r="AC26" s="153" t="e">
        <f>'CVA 1-35 species'!EO28 * 'Regional Exposure'!J12 /( ('CVA 1-35 species'!EO28 + 'Regional Exposure'!J12) / 2) + ROW()/1000</f>
        <v>#DIV/0!</v>
      </c>
      <c r="AD26" s="153" t="e">
        <f>'CVA 1-35 species'!ET28 * 'Regional Exposure'!J12 /( ('CVA 1-35 species'!ET28 + 'Regional Exposure'!J12) / 2) + ROW()/1000</f>
        <v>#DIV/0!</v>
      </c>
      <c r="AE26" s="153" t="e">
        <f>'CVA 1-35 species'!EY28 * 'Regional Exposure'!J12 /( ('CVA 1-35 species'!EY28 + 'Regional Exposure'!J12) / 2) + ROW()/1000</f>
        <v>#DIV/0!</v>
      </c>
      <c r="AF26" s="153" t="e">
        <f>'CVA 1-35 species'!FD28 * 'Regional Exposure'!J12 /( ('CVA 1-35 species'!FD28 + 'Regional Exposure'!J12) / 2) + ROW()/1000</f>
        <v>#DIV/0!</v>
      </c>
      <c r="AG26" s="153" t="e">
        <f>'CVA 1-35 species'!FI28 * 'Regional Exposure'!J12 /( ('CVA 1-35 species'!FI28 + 'Regional Exposure'!J12) / 2) + ROW()/1000</f>
        <v>#DIV/0!</v>
      </c>
      <c r="AH26" s="153" t="e">
        <f>'CVA 1-35 species'!FN28 * 'Regional Exposure'!J12 /( ('CVA 1-35 species'!FN28 + 'Regional Exposure'!J12) / 2) + ROW()/1000</f>
        <v>#DIV/0!</v>
      </c>
      <c r="AI26" s="153" t="e">
        <f>'CVA 1-35 species'!FS28 * 'Regional Exposure'!J12 /( ('CVA 1-35 species'!FS28 + 'Regional Exposure'!J12) / 2) + ROW()/1000</f>
        <v>#DIV/0!</v>
      </c>
      <c r="AJ26" s="153" t="e">
        <f>'CVA 1-35 species'!FX28 * 'Regional Exposure'!J12 /( ('CVA 1-35 species'!FX28 + 'Regional Exposure'!J12) / 2) + ROW()/1000</f>
        <v>#DIV/0!</v>
      </c>
      <c r="AK26" s="130" t="e">
        <f>'CVA 36-50 species'!$J28 * 'Regional Exposure'!J12 /( ('CVA 36-50 species'!J28 + 'Regional Exposure'!J12) / 2) + ROW()/1000</f>
        <v>#DIV/0!</v>
      </c>
      <c r="AL26" s="153" t="e">
        <f>'CVA 36-50 species'!$O28 * 'Regional Exposure'!J12 /( ('CVA 36-50 species'!O28 + 'Regional Exposure'!J12) / 2) + ROW()/1000</f>
        <v>#DIV/0!</v>
      </c>
      <c r="AM26" s="153" t="e">
        <f>'CVA 36-50 species'!$T28 * 'Regional Exposure'!J12 /( ('CVA 36-50 species'!T28 + 'Regional Exposure'!J12) / 2) + ROW()/1000</f>
        <v>#DIV/0!</v>
      </c>
      <c r="AN26" s="153" t="e">
        <f>'CVA 36-50 species'!$Y28 * 'Regional Exposure'!J12 /( ('CVA 36-50 species'!Y28 + 'Regional Exposure'!J12) / 2) + ROW()/1000</f>
        <v>#DIV/0!</v>
      </c>
      <c r="AO26" s="154" t="e">
        <f>'CVA 36-50 species'!$AD28 * 'Regional Exposure'!J12 /( ('CVA 36-50 species'!AD28 + 'Regional Exposure'!J12) / 2) + ROW()/1000</f>
        <v>#DIV/0!</v>
      </c>
      <c r="AP26" s="153" t="e">
        <f>'CVA 36-50 species'!$AI28 * 'Regional Exposure'!J12 /( ('CVA 36-50 species'!AI28 + 'Regional Exposure'!J12) / 2) + ROW()/1000</f>
        <v>#DIV/0!</v>
      </c>
      <c r="AQ26" s="153" t="e">
        <f>'CVA 36-50 species'!$AN28 * 'Regional Exposure'!J12 /( ('CVA 36-50 species'!AN28 + 'Regional Exposure'!J12) / 2) + ROW()/1000</f>
        <v>#DIV/0!</v>
      </c>
      <c r="AR26" s="153" t="e">
        <f>'CVA 36-50 species'!$AS28 * 'Regional Exposure'!J12 /( ('CVA 36-50 species'!AS28 + 'Regional Exposure'!J12) / 2) + ROW()/1000</f>
        <v>#DIV/0!</v>
      </c>
      <c r="AS26" s="153" t="e">
        <f>'CVA 36-50 species'!$AX28 * 'Regional Exposure'!J12 /( ('CVA 36-50 species'!AX28 + 'Regional Exposure'!J12) / 2) + ROW()/1000</f>
        <v>#DIV/0!</v>
      </c>
      <c r="AT26" s="153" t="e">
        <f>'CVA 36-50 species'!$BC28 * 'Regional Exposure'!J12 /( ('CVA 36-50 species'!BC28 + 'Regional Exposure'!J12) / 2) + ROW()/1000</f>
        <v>#DIV/0!</v>
      </c>
      <c r="AU26" s="153" t="e">
        <f>'CVA 36-50 species'!$BH28 * 'Regional Exposure'!J12 /( ('CVA 36-50 species'!BH28 + 'Regional Exposure'!J12) / 2) + ROW()/1000</f>
        <v>#DIV/0!</v>
      </c>
      <c r="AV26" s="153" t="e">
        <f>'CVA 36-50 species'!$BM28 * 'Regional Exposure'!J12 /( ('CVA 36-50 species'!BM28 + 'Regional Exposure'!J12) / 2) + ROW()/1000</f>
        <v>#DIV/0!</v>
      </c>
      <c r="AW26" s="153" t="e">
        <f>'CVA 36-50 species'!$BR28 * 'Regional Exposure'!J12 /( ('CVA 36-50 species'!BR28 + 'Regional Exposure'!J12) / 2) + ROW()/1000</f>
        <v>#DIV/0!</v>
      </c>
      <c r="AX26" s="153" t="e">
        <f>'CVA 36-50 species'!$BW28 * 'Regional Exposure'!J12 /( ('CVA 36-50 species'!BW28 + 'Regional Exposure'!J12) / 2) + ROW()/1000</f>
        <v>#DIV/0!</v>
      </c>
      <c r="AY26" s="153" t="e">
        <f>'CVA 36-50 species'!$CB28 * 'Regional Exposure'!J12 /( ('CVA 36-50 species'!CB28 + 'Regional Exposure'!J12) / 2) + ROW()/1000</f>
        <v>#DIV/0!</v>
      </c>
    </row>
    <row r="27" spans="1:51" ht="15" customHeight="1">
      <c r="A27" s="151" t="s">
        <v>100</v>
      </c>
      <c r="B27" s="130" t="e">
        <f>'CVA 1-35 species'!$J29 * 'Regional Exposure'!J13 /( ('CVA 1-35 species'!J29 + 'Regional Exposure'!J13) / 2) + ROW()/1000</f>
        <v>#DIV/0!</v>
      </c>
      <c r="C27" s="153" t="e">
        <f>'CVA 1-35 species'!O29 * 'Regional Exposure'!J13 /( ('CVA 1-35 species'!O29 + 'Regional Exposure'!J13) / 2) + ROW()/1000</f>
        <v>#DIV/0!</v>
      </c>
      <c r="D27" s="153" t="e">
        <f>'CVA 1-35 species'!T29 * 'Regional Exposure'!J13 /( ('CVA 1-35 species'!T29 + 'Regional Exposure'!J13) / 2) + ROW()/1000</f>
        <v>#DIV/0!</v>
      </c>
      <c r="E27" s="153" t="e">
        <f>'CVA 1-35 species'!Y29 * 'Regional Exposure'!J13 /( ('CVA 1-35 species'!Y29 + 'Regional Exposure'!J13) / 2) + ROW()/1000</f>
        <v>#DIV/0!</v>
      </c>
      <c r="F27" s="153" t="e">
        <f>'CVA 1-35 species'!AD29 * 'Regional Exposure'!J13 /( ('CVA 1-35 species'!AD29 + 'Regional Exposure'!J13) / 2) + ROW()/1000</f>
        <v>#DIV/0!</v>
      </c>
      <c r="G27" s="153" t="e">
        <f>'CVA 1-35 species'!AI29 * 'Regional Exposure'!J13 /( ('CVA 1-35 species'!AI29 + 'Regional Exposure'!J13) / 2) + ROW()/1000</f>
        <v>#DIV/0!</v>
      </c>
      <c r="H27" s="153" t="e">
        <f>'CVA 1-35 species'!AN29 * 'Regional Exposure'!J13 /( ('CVA 1-35 species'!AN29 + 'Regional Exposure'!J13) / 2) + ROW()/1000</f>
        <v>#DIV/0!</v>
      </c>
      <c r="I27" s="153" t="e">
        <f>'CVA 1-35 species'!AS29 * 'Regional Exposure'!J13 /( ('CVA 1-35 species'!AS29 + 'Regional Exposure'!J13) / 2) + ROW()/1000</f>
        <v>#DIV/0!</v>
      </c>
      <c r="J27" s="153" t="e">
        <f>'CVA 1-35 species'!AX29 * 'Regional Exposure'!J13 /( ('CVA 1-35 species'!AX29 + 'Regional Exposure'!J13) / 2) + ROW()/1000</f>
        <v>#DIV/0!</v>
      </c>
      <c r="K27" s="153" t="e">
        <f>'CVA 1-35 species'!BC29 * 'Regional Exposure'!J13 /( ('CVA 1-35 species'!BC29 + 'Regional Exposure'!J13) / 2) + ROW()/1000</f>
        <v>#DIV/0!</v>
      </c>
      <c r="L27" s="153" t="e">
        <f>'CVA 1-35 species'!BH29 * 'Regional Exposure'!J13 /( ('CVA 1-35 species'!BH29 + 'Regional Exposure'!J13) / 2) + ROW()/1000</f>
        <v>#DIV/0!</v>
      </c>
      <c r="M27" s="153" t="e">
        <f>'CVA 1-35 species'!BM29 * 'Regional Exposure'!J13 /( ('CVA 1-35 species'!BM29 + 'Regional Exposure'!J13) / 2) + ROW()/1000</f>
        <v>#DIV/0!</v>
      </c>
      <c r="N27" s="153" t="e">
        <f>'CVA 1-35 species'!BR29 * 'Regional Exposure'!J13 /( ('CVA 1-35 species'!BR29 + 'Regional Exposure'!J13) / 2) + ROW()/1000</f>
        <v>#DIV/0!</v>
      </c>
      <c r="O27" s="153" t="e">
        <f>'CVA 1-35 species'!BW29 * 'Regional Exposure'!J13 /( ('CVA 1-35 species'!BW29 + 'Regional Exposure'!J13) / 2) + ROW()/1000</f>
        <v>#DIV/0!</v>
      </c>
      <c r="P27" s="153" t="e">
        <f>'CVA 1-35 species'!CB29 * 'Regional Exposure'!J13 /( ('CVA 1-35 species'!CB29 + 'Regional Exposure'!J13) / 2) + ROW()/1000</f>
        <v>#DIV/0!</v>
      </c>
      <c r="Q27" s="153" t="e">
        <f>'CVA 1-35 species'!CG29 * 'Regional Exposure'!J13 /( ('CVA 1-35 species'!CG29 + 'Regional Exposure'!J13) / 2) + ROW()/1000</f>
        <v>#DIV/0!</v>
      </c>
      <c r="R27" s="153" t="e">
        <f>'CVA 1-35 species'!CL29 * 'Regional Exposure'!J13 /( ('CVA 1-35 species'!CL29 + 'Regional Exposure'!J13) / 2) + ROW()/1000</f>
        <v>#DIV/0!</v>
      </c>
      <c r="S27" s="153" t="e">
        <f>'CVA 1-35 species'!CQ29 * 'Regional Exposure'!J13 /( ('CVA 1-35 species'!CQ29 + 'Regional Exposure'!J13) / 2) + ROW()/1000</f>
        <v>#DIV/0!</v>
      </c>
      <c r="T27" s="153" t="e">
        <f>'CVA 1-35 species'!CV29 * 'Regional Exposure'!J13 /( ('CVA 1-35 species'!CV29 + 'Regional Exposure'!J13) / 2) + ROW()/1000</f>
        <v>#DIV/0!</v>
      </c>
      <c r="U27" s="153" t="e">
        <f>'CVA 1-35 species'!DA29 * 'Regional Exposure'!J13 /( ('CVA 1-35 species'!DA29 + 'Regional Exposure'!J13) / 2) + ROW()/1000</f>
        <v>#DIV/0!</v>
      </c>
      <c r="V27" s="153" t="e">
        <f>'CVA 1-35 species'!DF29 * 'Regional Exposure'!J13 /( ('CVA 1-35 species'!DF29 + 'Regional Exposure'!J13) / 2) + ROW()/1000</f>
        <v>#DIV/0!</v>
      </c>
      <c r="W27" s="153" t="e">
        <f>'CVA 1-35 species'!DK29 * 'Regional Exposure'!J13 /( ('CVA 1-35 species'!DK29 + 'Regional Exposure'!J13) / 2) + ROW()/1000</f>
        <v>#DIV/0!</v>
      </c>
      <c r="X27" s="153" t="e">
        <f>'CVA 1-35 species'!DP29 * 'Regional Exposure'!J13 /( ('CVA 1-35 species'!DP29 + 'Regional Exposure'!J13) / 2) + ROW()/1000</f>
        <v>#DIV/0!</v>
      </c>
      <c r="Y27" s="153" t="e">
        <f>'CVA 1-35 species'!DU29 * 'Regional Exposure'!J13 /( ('CVA 1-35 species'!DU29 + 'Regional Exposure'!J13) / 2) + ROW()/1000</f>
        <v>#DIV/0!</v>
      </c>
      <c r="Z27" s="153" t="e">
        <f>'CVA 1-35 species'!DZ29 * 'Regional Exposure'!J13 /( ('CVA 1-35 species'!DZ29 + 'Regional Exposure'!J13) / 2) + ROW()/1000</f>
        <v>#DIV/0!</v>
      </c>
      <c r="AA27" s="153" t="e">
        <f>'CVA 1-35 species'!EE29 * 'Regional Exposure'!J13 /( ('CVA 1-35 species'!EE29 + 'Regional Exposure'!J13) / 2) + ROW()/1000</f>
        <v>#DIV/0!</v>
      </c>
      <c r="AB27" s="153" t="e">
        <f>'CVA 1-35 species'!EJ29 * 'Regional Exposure'!J13 /( ('CVA 1-35 species'!EJ29 + 'Regional Exposure'!J13) / 2) + ROW()/1000</f>
        <v>#DIV/0!</v>
      </c>
      <c r="AC27" s="153" t="e">
        <f>'CVA 1-35 species'!EO29 * 'Regional Exposure'!J13 /( ('CVA 1-35 species'!EO29 + 'Regional Exposure'!J13) / 2) + ROW()/1000</f>
        <v>#DIV/0!</v>
      </c>
      <c r="AD27" s="153" t="e">
        <f>'CVA 1-35 species'!ET29 * 'Regional Exposure'!J13 /( ('CVA 1-35 species'!ET29 + 'Regional Exposure'!J13) / 2) + ROW()/1000</f>
        <v>#DIV/0!</v>
      </c>
      <c r="AE27" s="153" t="e">
        <f>'CVA 1-35 species'!EY29 * 'Regional Exposure'!J13 /( ('CVA 1-35 species'!EY29 + 'Regional Exposure'!J13) / 2) + ROW()/1000</f>
        <v>#DIV/0!</v>
      </c>
      <c r="AF27" s="153" t="e">
        <f>'CVA 1-35 species'!FD29 * 'Regional Exposure'!J13 /( ('CVA 1-35 species'!FD29 + 'Regional Exposure'!J13) / 2) + ROW()/1000</f>
        <v>#DIV/0!</v>
      </c>
      <c r="AG27" s="153" t="e">
        <f>'CVA 1-35 species'!FI29 * 'Regional Exposure'!J13 /( ('CVA 1-35 species'!FI29 + 'Regional Exposure'!J13) / 2) + ROW()/1000</f>
        <v>#DIV/0!</v>
      </c>
      <c r="AH27" s="153" t="e">
        <f>'CVA 1-35 species'!FN29 * 'Regional Exposure'!J13 /( ('CVA 1-35 species'!FN29 + 'Regional Exposure'!J13) / 2) + ROW()/1000</f>
        <v>#DIV/0!</v>
      </c>
      <c r="AI27" s="153" t="e">
        <f>'CVA 1-35 species'!FS29 * 'Regional Exposure'!J13 /( ('CVA 1-35 species'!FS29 + 'Regional Exposure'!J13) / 2) + ROW()/1000</f>
        <v>#DIV/0!</v>
      </c>
      <c r="AJ27" s="153" t="e">
        <f>'CVA 1-35 species'!FX29 * 'Regional Exposure'!J13 /( ('CVA 1-35 species'!FX29 + 'Regional Exposure'!J13) / 2) + ROW()/1000</f>
        <v>#DIV/0!</v>
      </c>
      <c r="AK27" s="130" t="e">
        <f>'CVA 36-50 species'!$J29 * 'Regional Exposure'!J13 /( ('CVA 36-50 species'!J29 + 'Regional Exposure'!J13) / 2) + ROW()/1000</f>
        <v>#DIV/0!</v>
      </c>
      <c r="AL27" s="153" t="e">
        <f>'CVA 36-50 species'!$O29 * 'Regional Exposure'!J13 /( ('CVA 36-50 species'!O29 + 'Regional Exposure'!J13) / 2) + ROW()/1000</f>
        <v>#DIV/0!</v>
      </c>
      <c r="AM27" s="153" t="e">
        <f>'CVA 36-50 species'!$T29 * 'Regional Exposure'!J13 /( ('CVA 36-50 species'!T29 + 'Regional Exposure'!J13) / 2) + ROW()/1000</f>
        <v>#DIV/0!</v>
      </c>
      <c r="AN27" s="153" t="e">
        <f>'CVA 36-50 species'!$Y29 * 'Regional Exposure'!J13 /( ('CVA 36-50 species'!Y29 + 'Regional Exposure'!J13) / 2) + ROW()/1000</f>
        <v>#DIV/0!</v>
      </c>
      <c r="AO27" s="154" t="e">
        <f>'CVA 36-50 species'!$AD29 * 'Regional Exposure'!J13 /( ('CVA 36-50 species'!AD29 + 'Regional Exposure'!J13) / 2) + ROW()/1000</f>
        <v>#DIV/0!</v>
      </c>
      <c r="AP27" s="153" t="e">
        <f>'CVA 36-50 species'!$AI29 * 'Regional Exposure'!J13 /( ('CVA 36-50 species'!AI29 + 'Regional Exposure'!J13) / 2) + ROW()/1000</f>
        <v>#DIV/0!</v>
      </c>
      <c r="AQ27" s="153" t="e">
        <f>'CVA 36-50 species'!$AN29 * 'Regional Exposure'!J13 /( ('CVA 36-50 species'!AN29 + 'Regional Exposure'!J13) / 2) + ROW()/1000</f>
        <v>#DIV/0!</v>
      </c>
      <c r="AR27" s="153" t="e">
        <f>'CVA 36-50 species'!$AS29 * 'Regional Exposure'!J13 /( ('CVA 36-50 species'!AS29 + 'Regional Exposure'!J13) / 2) + ROW()/1000</f>
        <v>#DIV/0!</v>
      </c>
      <c r="AS27" s="153" t="e">
        <f>'CVA 36-50 species'!$AX29 * 'Regional Exposure'!J13 /( ('CVA 36-50 species'!AX29 + 'Regional Exposure'!J13) / 2) + ROW()/1000</f>
        <v>#DIV/0!</v>
      </c>
      <c r="AT27" s="153" t="e">
        <f>'CVA 36-50 species'!$BC29 * 'Regional Exposure'!J13 /( ('CVA 36-50 species'!BC29 + 'Regional Exposure'!J13) / 2) + ROW()/1000</f>
        <v>#DIV/0!</v>
      </c>
      <c r="AU27" s="153" t="e">
        <f>'CVA 36-50 species'!$BH29 * 'Regional Exposure'!J13 /( ('CVA 36-50 species'!BH29 + 'Regional Exposure'!J13) / 2) + ROW()/1000</f>
        <v>#DIV/0!</v>
      </c>
      <c r="AV27" s="153" t="e">
        <f>'CVA 36-50 species'!$BM29 * 'Regional Exposure'!J13 /( ('CVA 36-50 species'!BM29 + 'Regional Exposure'!J13) / 2) + ROW()/1000</f>
        <v>#DIV/0!</v>
      </c>
      <c r="AW27" s="153" t="e">
        <f>'CVA 36-50 species'!$BR29 * 'Regional Exposure'!J13 /( ('CVA 36-50 species'!BR29 + 'Regional Exposure'!J13) / 2) + ROW()/1000</f>
        <v>#DIV/0!</v>
      </c>
      <c r="AX27" s="153" t="e">
        <f>'CVA 36-50 species'!$BW29 * 'Regional Exposure'!J13 /( ('CVA 36-50 species'!BW29 + 'Regional Exposure'!J13) / 2) + ROW()/1000</f>
        <v>#DIV/0!</v>
      </c>
      <c r="AY27" s="153" t="e">
        <f>'CVA 36-50 species'!$CB29 * 'Regional Exposure'!J13 /( ('CVA 36-50 species'!CB29 + 'Regional Exposure'!J13) / 2) + ROW()/1000</f>
        <v>#DIV/0!</v>
      </c>
    </row>
    <row r="28" spans="1:51" ht="15" customHeight="1">
      <c r="A28" s="151" t="s">
        <v>196</v>
      </c>
      <c r="B28" s="130" t="e">
        <f>'CVA 1-35 species'!$J30 * 'Regional Exposure'!J14 /( ('CVA 1-35 species'!J30 + 'Regional Exposure'!J14) / 2) + ROW()/1000</f>
        <v>#DIV/0!</v>
      </c>
      <c r="C28" s="153" t="e">
        <f>'CVA 1-35 species'!O30 * 'Regional Exposure'!J14 /( ('CVA 1-35 species'!O30 + 'Regional Exposure'!J14) / 2) + ROW()/1000</f>
        <v>#DIV/0!</v>
      </c>
      <c r="D28" s="153" t="e">
        <f>'CVA 1-35 species'!T30 * 'Regional Exposure'!J14 /( ('CVA 1-35 species'!T30 + 'Regional Exposure'!J14) / 2) + ROW()/1000</f>
        <v>#DIV/0!</v>
      </c>
      <c r="E28" s="153" t="e">
        <f>'CVA 1-35 species'!Y30 * 'Regional Exposure'!J14 /( ('CVA 1-35 species'!Y30 + 'Regional Exposure'!J14) / 2) + ROW()/1000</f>
        <v>#DIV/0!</v>
      </c>
      <c r="F28" s="153" t="e">
        <f>'CVA 1-35 species'!AD30 * 'Regional Exposure'!J14 /( ('CVA 1-35 species'!AD30 + 'Regional Exposure'!J14) / 2) + ROW()/1000</f>
        <v>#DIV/0!</v>
      </c>
      <c r="G28" s="153" t="e">
        <f>'CVA 1-35 species'!AI30 * 'Regional Exposure'!J14 /( ('CVA 1-35 species'!AI30 + 'Regional Exposure'!J14) / 2) + ROW()/1000</f>
        <v>#DIV/0!</v>
      </c>
      <c r="H28" s="153" t="e">
        <f>'CVA 1-35 species'!AN30 * 'Regional Exposure'!J14 /( ('CVA 1-35 species'!AN30 + 'Regional Exposure'!J14) / 2) + ROW()/1000</f>
        <v>#DIV/0!</v>
      </c>
      <c r="I28" s="153" t="e">
        <f>'CVA 1-35 species'!AS30 * 'Regional Exposure'!J14 /( ('CVA 1-35 species'!AS30 + 'Regional Exposure'!J14) / 2) + ROW()/1000</f>
        <v>#DIV/0!</v>
      </c>
      <c r="J28" s="153" t="e">
        <f>'CVA 1-35 species'!AX30 * 'Regional Exposure'!J14 /( ('CVA 1-35 species'!AX30 + 'Regional Exposure'!J14) / 2) + ROW()/1000</f>
        <v>#DIV/0!</v>
      </c>
      <c r="K28" s="153" t="e">
        <f>'CVA 1-35 species'!BC30 * 'Regional Exposure'!J14 /( ('CVA 1-35 species'!BC30 + 'Regional Exposure'!J14) / 2) + ROW()/1000</f>
        <v>#DIV/0!</v>
      </c>
      <c r="L28" s="153" t="e">
        <f>'CVA 1-35 species'!BH30 * 'Regional Exposure'!J14 /( ('CVA 1-35 species'!BH30 + 'Regional Exposure'!J14) / 2) + ROW()/1000</f>
        <v>#DIV/0!</v>
      </c>
      <c r="M28" s="153" t="e">
        <f>'CVA 1-35 species'!BM30 * 'Regional Exposure'!J14 /( ('CVA 1-35 species'!BM30 + 'Regional Exposure'!J14) / 2) + ROW()/1000</f>
        <v>#DIV/0!</v>
      </c>
      <c r="N28" s="153" t="e">
        <f>'CVA 1-35 species'!BR30 * 'Regional Exposure'!J14 /( ('CVA 1-35 species'!BR30 + 'Regional Exposure'!J14) / 2) + ROW()/1000</f>
        <v>#DIV/0!</v>
      </c>
      <c r="O28" s="153" t="e">
        <f>'CVA 1-35 species'!BW30 * 'Regional Exposure'!J14 /( ('CVA 1-35 species'!BW30 + 'Regional Exposure'!J14) / 2) + ROW()/1000</f>
        <v>#DIV/0!</v>
      </c>
      <c r="P28" s="153" t="e">
        <f>'CVA 1-35 species'!CB30 * 'Regional Exposure'!J14 /( ('CVA 1-35 species'!CB30 + 'Regional Exposure'!J14) / 2) + ROW()/1000</f>
        <v>#DIV/0!</v>
      </c>
      <c r="Q28" s="153" t="e">
        <f>'CVA 1-35 species'!CG30 * 'Regional Exposure'!J14 /( ('CVA 1-35 species'!CG30 + 'Regional Exposure'!J14) / 2) + ROW()/1000</f>
        <v>#DIV/0!</v>
      </c>
      <c r="R28" s="153" t="e">
        <f>'CVA 1-35 species'!CL30 * 'Regional Exposure'!J14 /( ('CVA 1-35 species'!CL30 + 'Regional Exposure'!J14) / 2) + ROW()/1000</f>
        <v>#DIV/0!</v>
      </c>
      <c r="S28" s="153" t="e">
        <f>'CVA 1-35 species'!CQ30 * 'Regional Exposure'!J14 /( ('CVA 1-35 species'!CQ30 + 'Regional Exposure'!J14) / 2) + ROW()/1000</f>
        <v>#DIV/0!</v>
      </c>
      <c r="T28" s="153" t="e">
        <f>'CVA 1-35 species'!CV30 * 'Regional Exposure'!J14 /( ('CVA 1-35 species'!CV30 + 'Regional Exposure'!J14) / 2) + ROW()/1000</f>
        <v>#DIV/0!</v>
      </c>
      <c r="U28" s="153" t="e">
        <f>'CVA 1-35 species'!DA30 * 'Regional Exposure'!J14 /( ('CVA 1-35 species'!DA30 + 'Regional Exposure'!J14) / 2) + ROW()/1000</f>
        <v>#DIV/0!</v>
      </c>
      <c r="V28" s="153" t="e">
        <f>'CVA 1-35 species'!DF30 * 'Regional Exposure'!J14 /( ('CVA 1-35 species'!DF30 + 'Regional Exposure'!J14) / 2) + ROW()/1000</f>
        <v>#DIV/0!</v>
      </c>
      <c r="W28" s="153" t="e">
        <f>'CVA 1-35 species'!DK30 * 'Regional Exposure'!J14 /( ('CVA 1-35 species'!DK30 + 'Regional Exposure'!J14) / 2) + ROW()/1000</f>
        <v>#DIV/0!</v>
      </c>
      <c r="X28" s="153" t="e">
        <f>'CVA 1-35 species'!DP30 * 'Regional Exposure'!J14 /( ('CVA 1-35 species'!DP30 + 'Regional Exposure'!J14) / 2) + ROW()/1000</f>
        <v>#DIV/0!</v>
      </c>
      <c r="Y28" s="153" t="e">
        <f>'CVA 1-35 species'!DU30 * 'Regional Exposure'!J14 /( ('CVA 1-35 species'!DU30 + 'Regional Exposure'!J14) / 2) + ROW()/1000</f>
        <v>#DIV/0!</v>
      </c>
      <c r="Z28" s="153" t="e">
        <f>'CVA 1-35 species'!DZ30 * 'Regional Exposure'!J14 /( ('CVA 1-35 species'!DZ30 + 'Regional Exposure'!J14) / 2) + ROW()/1000</f>
        <v>#DIV/0!</v>
      </c>
      <c r="AA28" s="153" t="e">
        <f>'CVA 1-35 species'!EE30 * 'Regional Exposure'!J14 /( ('CVA 1-35 species'!EE30 + 'Regional Exposure'!J14) / 2) + ROW()/1000</f>
        <v>#DIV/0!</v>
      </c>
      <c r="AB28" s="153" t="e">
        <f>'CVA 1-35 species'!EJ30 * 'Regional Exposure'!J14 /( ('CVA 1-35 species'!EJ30 + 'Regional Exposure'!J14) / 2) + ROW()/1000</f>
        <v>#DIV/0!</v>
      </c>
      <c r="AC28" s="153" t="e">
        <f>'CVA 1-35 species'!EO30 * 'Regional Exposure'!J14 /( ('CVA 1-35 species'!EO30 + 'Regional Exposure'!J14) / 2) + ROW()/1000</f>
        <v>#DIV/0!</v>
      </c>
      <c r="AD28" s="153" t="e">
        <f>'CVA 1-35 species'!ET30 * 'Regional Exposure'!J14 /( ('CVA 1-35 species'!ET30 + 'Regional Exposure'!J14) / 2) + ROW()/1000</f>
        <v>#DIV/0!</v>
      </c>
      <c r="AE28" s="153" t="e">
        <f>'CVA 1-35 species'!EY30 * 'Regional Exposure'!J14 /( ('CVA 1-35 species'!EY30 + 'Regional Exposure'!J14) / 2) + ROW()/1000</f>
        <v>#DIV/0!</v>
      </c>
      <c r="AF28" s="153" t="e">
        <f>'CVA 1-35 species'!FD30 * 'Regional Exposure'!J14 /( ('CVA 1-35 species'!FD30 + 'Regional Exposure'!J14) / 2) + ROW()/1000</f>
        <v>#DIV/0!</v>
      </c>
      <c r="AG28" s="153" t="e">
        <f>'CVA 1-35 species'!FI30 * 'Regional Exposure'!J14 /( ('CVA 1-35 species'!FI30 + 'Regional Exposure'!J14) / 2) + ROW()/1000</f>
        <v>#DIV/0!</v>
      </c>
      <c r="AH28" s="153" t="e">
        <f>'CVA 1-35 species'!FN30 * 'Regional Exposure'!J14 /( ('CVA 1-35 species'!FN30 + 'Regional Exposure'!J14) / 2) + ROW()/1000</f>
        <v>#DIV/0!</v>
      </c>
      <c r="AI28" s="153" t="e">
        <f>'CVA 1-35 species'!FS30 * 'Regional Exposure'!J14 /( ('CVA 1-35 species'!FS30 + 'Regional Exposure'!J14) / 2) + ROW()/1000</f>
        <v>#DIV/0!</v>
      </c>
      <c r="AJ28" s="153" t="e">
        <f>'CVA 1-35 species'!FX30 * 'Regional Exposure'!J14 /( ('CVA 1-35 species'!FX30 + 'Regional Exposure'!J14) / 2) + ROW()/1000</f>
        <v>#DIV/0!</v>
      </c>
      <c r="AK28" s="130" t="e">
        <f>'CVA 36-50 species'!$J30 * 'Regional Exposure'!J14 /( ('CVA 36-50 species'!J30 + 'Regional Exposure'!J14) / 2) + ROW()/1000</f>
        <v>#DIV/0!</v>
      </c>
      <c r="AL28" s="153" t="e">
        <f>'CVA 36-50 species'!$O30 * 'Regional Exposure'!J14 /( ('CVA 36-50 species'!O30 + 'Regional Exposure'!J14) / 2) + ROW()/1000</f>
        <v>#DIV/0!</v>
      </c>
      <c r="AM28" s="153" t="e">
        <f>'CVA 36-50 species'!$T30 * 'Regional Exposure'!J14 /( ('CVA 36-50 species'!T30 + 'Regional Exposure'!J14) / 2) + ROW()/1000</f>
        <v>#DIV/0!</v>
      </c>
      <c r="AN28" s="153" t="e">
        <f>'CVA 36-50 species'!$Y30 * 'Regional Exposure'!J14 /( ('CVA 36-50 species'!Y30 + 'Regional Exposure'!J14) / 2) + ROW()/1000</f>
        <v>#DIV/0!</v>
      </c>
      <c r="AO28" s="154" t="e">
        <f>'CVA 36-50 species'!$AD30 * 'Regional Exposure'!J14 /( ('CVA 36-50 species'!AD30 + 'Regional Exposure'!J14) / 2) + ROW()/1000</f>
        <v>#DIV/0!</v>
      </c>
      <c r="AP28" s="153" t="e">
        <f>'CVA 36-50 species'!$AI30 * 'Regional Exposure'!J14 /( ('CVA 36-50 species'!AI30 + 'Regional Exposure'!J14) / 2) + ROW()/1000</f>
        <v>#DIV/0!</v>
      </c>
      <c r="AQ28" s="153" t="e">
        <f>'CVA 36-50 species'!$AN30 * 'Regional Exposure'!J14 /( ('CVA 36-50 species'!AN30 + 'Regional Exposure'!J14) / 2) + ROW()/1000</f>
        <v>#DIV/0!</v>
      </c>
      <c r="AR28" s="153" t="e">
        <f>'CVA 36-50 species'!$AS30 * 'Regional Exposure'!J14 /( ('CVA 36-50 species'!AS30 + 'Regional Exposure'!J14) / 2) + ROW()/1000</f>
        <v>#DIV/0!</v>
      </c>
      <c r="AS28" s="153" t="e">
        <f>'CVA 36-50 species'!$AX30 * 'Regional Exposure'!J14 /( ('CVA 36-50 species'!AX30 + 'Regional Exposure'!J14) / 2) + ROW()/1000</f>
        <v>#DIV/0!</v>
      </c>
      <c r="AT28" s="153" t="e">
        <f>'CVA 36-50 species'!$BC30 * 'Regional Exposure'!J14 /( ('CVA 36-50 species'!BC30 + 'Regional Exposure'!J14) / 2) + ROW()/1000</f>
        <v>#DIV/0!</v>
      </c>
      <c r="AU28" s="153" t="e">
        <f>'CVA 36-50 species'!$BH30 * 'Regional Exposure'!J14 /( ('CVA 36-50 species'!BH30 + 'Regional Exposure'!J14) / 2) + ROW()/1000</f>
        <v>#DIV/0!</v>
      </c>
      <c r="AV28" s="153" t="e">
        <f>'CVA 36-50 species'!$BM30 * 'Regional Exposure'!J14 /( ('CVA 36-50 species'!BM30 + 'Regional Exposure'!J14) / 2) + ROW()/1000</f>
        <v>#DIV/0!</v>
      </c>
      <c r="AW28" s="153" t="e">
        <f>'CVA 36-50 species'!$BR30 * 'Regional Exposure'!J14 /( ('CVA 36-50 species'!BR30 + 'Regional Exposure'!J14) / 2) + ROW()/1000</f>
        <v>#DIV/0!</v>
      </c>
      <c r="AX28" s="153" t="e">
        <f>'CVA 36-50 species'!$BW30 * 'Regional Exposure'!J14 /( ('CVA 36-50 species'!BW30 + 'Regional Exposure'!J14) / 2) + ROW()/1000</f>
        <v>#DIV/0!</v>
      </c>
      <c r="AY28" s="153" t="e">
        <f>'CVA 36-50 species'!$CB30 * 'Regional Exposure'!J14 /( ('CVA 36-50 species'!CB30 + 'Regional Exposure'!J14) / 2) + ROW()/1000</f>
        <v>#DIV/0!</v>
      </c>
    </row>
    <row r="29" spans="1:51" ht="15" customHeight="1">
      <c r="A29" s="152" t="s">
        <v>102</v>
      </c>
      <c r="B29" s="130" t="e">
        <f>'CVA 1-35 species'!$J31 * 'Regional Exposure'!J15 /( ('CVA 1-35 species'!J31 + 'Regional Exposure'!J15) / 2) + ROW()/1000</f>
        <v>#DIV/0!</v>
      </c>
      <c r="C29" s="153" t="e">
        <f>'CVA 1-35 species'!O31 * 'Regional Exposure'!J15 /( ('CVA 1-35 species'!O31 + 'Regional Exposure'!J15) / 2) + ROW()/1000</f>
        <v>#DIV/0!</v>
      </c>
      <c r="D29" s="153" t="e">
        <f>'CVA 1-35 species'!T31 * 'Regional Exposure'!J15 /( ('CVA 1-35 species'!T31 + 'Regional Exposure'!J15) / 2) + ROW()/1000</f>
        <v>#DIV/0!</v>
      </c>
      <c r="E29" s="153" t="e">
        <f>'CVA 1-35 species'!Y31 * 'Regional Exposure'!J15 /( ('CVA 1-35 species'!Y31 + 'Regional Exposure'!J15) / 2) + ROW()/1000</f>
        <v>#DIV/0!</v>
      </c>
      <c r="F29" s="153" t="e">
        <f>'CVA 1-35 species'!AD31 * 'Regional Exposure'!J15 /( ('CVA 1-35 species'!AD31 + 'Regional Exposure'!J15) / 2) + ROW()/1000</f>
        <v>#DIV/0!</v>
      </c>
      <c r="G29" s="153" t="e">
        <f>'CVA 1-35 species'!AI31 * 'Regional Exposure'!J15 /( ('CVA 1-35 species'!AI31 + 'Regional Exposure'!J15) / 2) + ROW()/1000</f>
        <v>#DIV/0!</v>
      </c>
      <c r="H29" s="153" t="e">
        <f>'CVA 1-35 species'!AN31 * 'Regional Exposure'!J15 /( ('CVA 1-35 species'!AN31 + 'Regional Exposure'!J15) / 2) + ROW()/1000</f>
        <v>#DIV/0!</v>
      </c>
      <c r="I29" s="153" t="e">
        <f>'CVA 1-35 species'!AS31 * 'Regional Exposure'!J15 /( ('CVA 1-35 species'!AS31 + 'Regional Exposure'!J15) / 2) + ROW()/1000</f>
        <v>#DIV/0!</v>
      </c>
      <c r="J29" s="153" t="e">
        <f>'CVA 1-35 species'!AX31 * 'Regional Exposure'!J15 /( ('CVA 1-35 species'!AX31 + 'Regional Exposure'!J15) / 2) + ROW()/1000</f>
        <v>#DIV/0!</v>
      </c>
      <c r="K29" s="153" t="e">
        <f>'CVA 1-35 species'!BC31 * 'Regional Exposure'!J15 /( ('CVA 1-35 species'!BC31 + 'Regional Exposure'!J15) / 2) + ROW()/1000</f>
        <v>#DIV/0!</v>
      </c>
      <c r="L29" s="153" t="e">
        <f>'CVA 1-35 species'!BH31 * 'Regional Exposure'!J15 /( ('CVA 1-35 species'!BH31 + 'Regional Exposure'!J15) / 2) + ROW()/1000</f>
        <v>#DIV/0!</v>
      </c>
      <c r="M29" s="153" t="e">
        <f>'CVA 1-35 species'!BM31 * 'Regional Exposure'!J15 /( ('CVA 1-35 species'!BM31 + 'Regional Exposure'!J15) / 2) + ROW()/1000</f>
        <v>#DIV/0!</v>
      </c>
      <c r="N29" s="153" t="e">
        <f>'CVA 1-35 species'!BR31 * 'Regional Exposure'!J15 /( ('CVA 1-35 species'!BR31 + 'Regional Exposure'!J15) / 2) + ROW()/1000</f>
        <v>#DIV/0!</v>
      </c>
      <c r="O29" s="153" t="e">
        <f>'CVA 1-35 species'!BW31 * 'Regional Exposure'!J15 /( ('CVA 1-35 species'!BW31 + 'Regional Exposure'!J15) / 2) + ROW()/1000</f>
        <v>#DIV/0!</v>
      </c>
      <c r="P29" s="153" t="e">
        <f>'CVA 1-35 species'!CB31 * 'Regional Exposure'!J15 /( ('CVA 1-35 species'!CB31 + 'Regional Exposure'!J15) / 2) + ROW()/1000</f>
        <v>#DIV/0!</v>
      </c>
      <c r="Q29" s="153" t="e">
        <f>'CVA 1-35 species'!CG31 * 'Regional Exposure'!J15 /( ('CVA 1-35 species'!CG31 + 'Regional Exposure'!J15) / 2) + ROW()/1000</f>
        <v>#DIV/0!</v>
      </c>
      <c r="R29" s="153" t="e">
        <f>'CVA 1-35 species'!CL31 * 'Regional Exposure'!J15 /( ('CVA 1-35 species'!CL31 + 'Regional Exposure'!J15) / 2) + ROW()/1000</f>
        <v>#DIV/0!</v>
      </c>
      <c r="S29" s="153" t="e">
        <f>'CVA 1-35 species'!CQ31 * 'Regional Exposure'!J15 /( ('CVA 1-35 species'!CQ31 + 'Regional Exposure'!J15) / 2) + ROW()/1000</f>
        <v>#DIV/0!</v>
      </c>
      <c r="T29" s="153" t="e">
        <f>'CVA 1-35 species'!CV31 * 'Regional Exposure'!J15 /( ('CVA 1-35 species'!CV31 + 'Regional Exposure'!J15) / 2) + ROW()/1000</f>
        <v>#DIV/0!</v>
      </c>
      <c r="U29" s="153" t="e">
        <f>'CVA 1-35 species'!DA31 * 'Regional Exposure'!J15 /( ('CVA 1-35 species'!DA31 + 'Regional Exposure'!J15) / 2) + ROW()/1000</f>
        <v>#DIV/0!</v>
      </c>
      <c r="V29" s="153" t="e">
        <f>'CVA 1-35 species'!DF31 * 'Regional Exposure'!J15 /( ('CVA 1-35 species'!DF31 + 'Regional Exposure'!J15) / 2) + ROW()/1000</f>
        <v>#DIV/0!</v>
      </c>
      <c r="W29" s="153" t="e">
        <f>'CVA 1-35 species'!DK31 * 'Regional Exposure'!J15 /( ('CVA 1-35 species'!DK31 + 'Regional Exposure'!J15) / 2) + ROW()/1000</f>
        <v>#DIV/0!</v>
      </c>
      <c r="X29" s="153" t="e">
        <f>'CVA 1-35 species'!DP31 * 'Regional Exposure'!J15 /( ('CVA 1-35 species'!DP31 + 'Regional Exposure'!J15) / 2) + ROW()/1000</f>
        <v>#DIV/0!</v>
      </c>
      <c r="Y29" s="153" t="e">
        <f>'CVA 1-35 species'!DU31 * 'Regional Exposure'!J15 /( ('CVA 1-35 species'!DU31 + 'Regional Exposure'!J15) / 2) + ROW()/1000</f>
        <v>#DIV/0!</v>
      </c>
      <c r="Z29" s="153" t="e">
        <f>'CVA 1-35 species'!DZ31 * 'Regional Exposure'!J15 /( ('CVA 1-35 species'!DZ31 + 'Regional Exposure'!J15) / 2) + ROW()/1000</f>
        <v>#DIV/0!</v>
      </c>
      <c r="AA29" s="153" t="e">
        <f>'CVA 1-35 species'!EE31 * 'Regional Exposure'!J15 /( ('CVA 1-35 species'!EE31 + 'Regional Exposure'!J15) / 2) + ROW()/1000</f>
        <v>#DIV/0!</v>
      </c>
      <c r="AB29" s="153" t="e">
        <f>'CVA 1-35 species'!EJ31 * 'Regional Exposure'!J15 /( ('CVA 1-35 species'!EJ31 + 'Regional Exposure'!J15) / 2) + ROW()/1000</f>
        <v>#DIV/0!</v>
      </c>
      <c r="AC29" s="153" t="e">
        <f>'CVA 1-35 species'!EO31 * 'Regional Exposure'!J15 /( ('CVA 1-35 species'!EO31 + 'Regional Exposure'!J15) / 2) + ROW()/1000</f>
        <v>#DIV/0!</v>
      </c>
      <c r="AD29" s="153" t="e">
        <f>'CVA 1-35 species'!ET31 * 'Regional Exposure'!J15 /( ('CVA 1-35 species'!ET31 + 'Regional Exposure'!J15) / 2) + ROW()/1000</f>
        <v>#DIV/0!</v>
      </c>
      <c r="AE29" s="153" t="e">
        <f>'CVA 1-35 species'!EY31 * 'Regional Exposure'!J15 /( ('CVA 1-35 species'!EY31 + 'Regional Exposure'!J15) / 2) + ROW()/1000</f>
        <v>#DIV/0!</v>
      </c>
      <c r="AF29" s="153" t="e">
        <f>'CVA 1-35 species'!FD31 * 'Regional Exposure'!J15 /( ('CVA 1-35 species'!FD31 + 'Regional Exposure'!J15) / 2) + ROW()/1000</f>
        <v>#DIV/0!</v>
      </c>
      <c r="AG29" s="153" t="e">
        <f>'CVA 1-35 species'!FI31 * 'Regional Exposure'!J15 /( ('CVA 1-35 species'!FI31 + 'Regional Exposure'!J15) / 2) + ROW()/1000</f>
        <v>#DIV/0!</v>
      </c>
      <c r="AH29" s="153" t="e">
        <f>'CVA 1-35 species'!FN31 * 'Regional Exposure'!J15 /( ('CVA 1-35 species'!FN31 + 'Regional Exposure'!J15) / 2) + ROW()/1000</f>
        <v>#DIV/0!</v>
      </c>
      <c r="AI29" s="153" t="e">
        <f>'CVA 1-35 species'!FS31 * 'Regional Exposure'!J15 /( ('CVA 1-35 species'!FS31 + 'Regional Exposure'!J15) / 2) + ROW()/1000</f>
        <v>#DIV/0!</v>
      </c>
      <c r="AJ29" s="153" t="e">
        <f>'CVA 1-35 species'!FX31 * 'Regional Exposure'!J15 /( ('CVA 1-35 species'!FX31 + 'Regional Exposure'!J15) / 2) + ROW()/1000</f>
        <v>#DIV/0!</v>
      </c>
      <c r="AK29" s="130" t="e">
        <f>'CVA 36-50 species'!$J31 * 'Regional Exposure'!J15 /( ('CVA 36-50 species'!J31 + 'Regional Exposure'!J15) / 2) + ROW()/1000</f>
        <v>#DIV/0!</v>
      </c>
      <c r="AL29" s="153" t="e">
        <f>'CVA 36-50 species'!$O31 * 'Regional Exposure'!J15 /( ('CVA 36-50 species'!O31 + 'Regional Exposure'!J15) / 2) + ROW()/1000</f>
        <v>#DIV/0!</v>
      </c>
      <c r="AM29" s="153" t="e">
        <f>'CVA 36-50 species'!$T31 * 'Regional Exposure'!J15 /( ('CVA 36-50 species'!T31 + 'Regional Exposure'!J15) / 2) + ROW()/1000</f>
        <v>#DIV/0!</v>
      </c>
      <c r="AN29" s="153" t="e">
        <f>'CVA 36-50 species'!$Y31 * 'Regional Exposure'!J15 /( ('CVA 36-50 species'!Y31 + 'Regional Exposure'!J15) / 2) + ROW()/1000</f>
        <v>#DIV/0!</v>
      </c>
      <c r="AO29" s="154" t="e">
        <f>'CVA 36-50 species'!$AD31 * 'Regional Exposure'!J15 /( ('CVA 36-50 species'!AD31 + 'Regional Exposure'!J15) / 2) + ROW()/1000</f>
        <v>#DIV/0!</v>
      </c>
      <c r="AP29" s="153" t="e">
        <f>'CVA 36-50 species'!$AI31 * 'Regional Exposure'!J15 /( ('CVA 36-50 species'!AI31 + 'Regional Exposure'!J15) / 2) + ROW()/1000</f>
        <v>#DIV/0!</v>
      </c>
      <c r="AQ29" s="153" t="e">
        <f>'CVA 36-50 species'!$AN31 * 'Regional Exposure'!J15 /( ('CVA 36-50 species'!AN31 + 'Regional Exposure'!J15) / 2) + ROW()/1000</f>
        <v>#DIV/0!</v>
      </c>
      <c r="AR29" s="153" t="e">
        <f>'CVA 36-50 species'!$AS31 * 'Regional Exposure'!J15 /( ('CVA 36-50 species'!AS31 + 'Regional Exposure'!J15) / 2) + ROW()/1000</f>
        <v>#DIV/0!</v>
      </c>
      <c r="AS29" s="153" t="e">
        <f>'CVA 36-50 species'!$AX31 * 'Regional Exposure'!J15 /( ('CVA 36-50 species'!AX31 + 'Regional Exposure'!J15) / 2) + ROW()/1000</f>
        <v>#DIV/0!</v>
      </c>
      <c r="AT29" s="153" t="e">
        <f>'CVA 36-50 species'!$BC31 * 'Regional Exposure'!J15 /( ('CVA 36-50 species'!BC31 + 'Regional Exposure'!J15) / 2) + ROW()/1000</f>
        <v>#DIV/0!</v>
      </c>
      <c r="AU29" s="153" t="e">
        <f>'CVA 36-50 species'!$BH31 * 'Regional Exposure'!J15 /( ('CVA 36-50 species'!BH31 + 'Regional Exposure'!J15) / 2) + ROW()/1000</f>
        <v>#DIV/0!</v>
      </c>
      <c r="AV29" s="153" t="e">
        <f>'CVA 36-50 species'!$BM31 * 'Regional Exposure'!J15 /( ('CVA 36-50 species'!BM31 + 'Regional Exposure'!J15) / 2) + ROW()/1000</f>
        <v>#DIV/0!</v>
      </c>
      <c r="AW29" s="153" t="e">
        <f>'CVA 36-50 species'!$BR31 * 'Regional Exposure'!J15 /( ('CVA 36-50 species'!BR31 + 'Regional Exposure'!J15) / 2) + ROW()/1000</f>
        <v>#DIV/0!</v>
      </c>
      <c r="AX29" s="153" t="e">
        <f>'CVA 36-50 species'!$BW31 * 'Regional Exposure'!J15 /( ('CVA 36-50 species'!BW31 + 'Regional Exposure'!J15) / 2) + ROW()/1000</f>
        <v>#DIV/0!</v>
      </c>
      <c r="AY29" s="153" t="e">
        <f>'CVA 36-50 species'!$CB31 * 'Regional Exposure'!J15 /( ('CVA 36-50 species'!CB31 + 'Regional Exposure'!J15) / 2) + ROW()/1000</f>
        <v>#DIV/0!</v>
      </c>
    </row>
    <row r="30" spans="1:51" ht="15" customHeight="1">
      <c r="A30" s="152" t="s">
        <v>105</v>
      </c>
      <c r="B30" s="130" t="e">
        <f>'CVA 1-35 species'!$J32 * 'Regional Exposure'!J16 /( ('CVA 1-35 species'!J32 + 'Regional Exposure'!J16) / 2) + ROW()/1000</f>
        <v>#DIV/0!</v>
      </c>
      <c r="C30" s="153" t="e">
        <f>'CVA 1-35 species'!O32 * 'Regional Exposure'!J16 /( ('CVA 1-35 species'!O32 + 'Regional Exposure'!J16) / 2) + ROW()/1000</f>
        <v>#DIV/0!</v>
      </c>
      <c r="D30" s="153" t="e">
        <f>'CVA 1-35 species'!T32 * 'Regional Exposure'!J16 /( ('CVA 1-35 species'!T32 + 'Regional Exposure'!J16) / 2) + ROW()/1000</f>
        <v>#DIV/0!</v>
      </c>
      <c r="E30" s="153" t="e">
        <f>'CVA 1-35 species'!Y32 * 'Regional Exposure'!J16 /( ('CVA 1-35 species'!Y32 + 'Regional Exposure'!J16) / 2) + ROW()/1000</f>
        <v>#DIV/0!</v>
      </c>
      <c r="F30" s="153" t="e">
        <f>'CVA 1-35 species'!AD32 * 'Regional Exposure'!J16 /( ('CVA 1-35 species'!AD32 + 'Regional Exposure'!J16) / 2) + ROW()/1000</f>
        <v>#DIV/0!</v>
      </c>
      <c r="G30" s="153" t="e">
        <f>'CVA 1-35 species'!AI32 * 'Regional Exposure'!J16 /( ('CVA 1-35 species'!AI32 + 'Regional Exposure'!J16) / 2) + ROW()/1000</f>
        <v>#DIV/0!</v>
      </c>
      <c r="H30" s="153" t="e">
        <f>'CVA 1-35 species'!AN32 * 'Regional Exposure'!J16 /( ('CVA 1-35 species'!AN32 + 'Regional Exposure'!J16) / 2) + ROW()/1000</f>
        <v>#DIV/0!</v>
      </c>
      <c r="I30" s="153" t="e">
        <f>'CVA 1-35 species'!AS32 * 'Regional Exposure'!J16 /( ('CVA 1-35 species'!AS32 + 'Regional Exposure'!J16) / 2) + ROW()/1000</f>
        <v>#DIV/0!</v>
      </c>
      <c r="J30" s="153" t="e">
        <f>'CVA 1-35 species'!AX32 * 'Regional Exposure'!J16 /( ('CVA 1-35 species'!AX32 + 'Regional Exposure'!J16) / 2) + ROW()/1000</f>
        <v>#DIV/0!</v>
      </c>
      <c r="K30" s="153" t="e">
        <f>'CVA 1-35 species'!BC32 * 'Regional Exposure'!J16 /( ('CVA 1-35 species'!BC32 + 'Regional Exposure'!J16) / 2) + ROW()/1000</f>
        <v>#DIV/0!</v>
      </c>
      <c r="L30" s="153" t="e">
        <f>'CVA 1-35 species'!BH32 * 'Regional Exposure'!J16 /( ('CVA 1-35 species'!BH32 + 'Regional Exposure'!J16) / 2) + ROW()/1000</f>
        <v>#DIV/0!</v>
      </c>
      <c r="M30" s="153" t="e">
        <f>'CVA 1-35 species'!BM32 * 'Regional Exposure'!J16 /( ('CVA 1-35 species'!BM32 + 'Regional Exposure'!J16) / 2) + ROW()/1000</f>
        <v>#DIV/0!</v>
      </c>
      <c r="N30" s="153" t="e">
        <f>'CVA 1-35 species'!BR32 * 'Regional Exposure'!J16 /( ('CVA 1-35 species'!BR32 + 'Regional Exposure'!J16) / 2) + ROW()/1000</f>
        <v>#DIV/0!</v>
      </c>
      <c r="O30" s="153" t="e">
        <f>'CVA 1-35 species'!BW32 * 'Regional Exposure'!J16 /( ('CVA 1-35 species'!BW32 + 'Regional Exposure'!J16) / 2) + ROW()/1000</f>
        <v>#DIV/0!</v>
      </c>
      <c r="P30" s="153" t="e">
        <f>'CVA 1-35 species'!CB32 * 'Regional Exposure'!J16 /( ('CVA 1-35 species'!CB32 + 'Regional Exposure'!J16) / 2) + ROW()/1000</f>
        <v>#DIV/0!</v>
      </c>
      <c r="Q30" s="153" t="e">
        <f>'CVA 1-35 species'!CG32 * 'Regional Exposure'!J16 /( ('CVA 1-35 species'!CG32 + 'Regional Exposure'!J16) / 2) + ROW()/1000</f>
        <v>#DIV/0!</v>
      </c>
      <c r="R30" s="153" t="e">
        <f>'CVA 1-35 species'!CL32 * 'Regional Exposure'!J16 /( ('CVA 1-35 species'!CL32 + 'Regional Exposure'!J16) / 2) + ROW()/1000</f>
        <v>#DIV/0!</v>
      </c>
      <c r="S30" s="153" t="e">
        <f>'CVA 1-35 species'!CQ32 * 'Regional Exposure'!J16 /( ('CVA 1-35 species'!CQ32 + 'Regional Exposure'!J16) / 2) + ROW()/1000</f>
        <v>#DIV/0!</v>
      </c>
      <c r="T30" s="153" t="e">
        <f>'CVA 1-35 species'!CV32 * 'Regional Exposure'!J16 /( ('CVA 1-35 species'!CV32 + 'Regional Exposure'!J16) / 2) + ROW()/1000</f>
        <v>#DIV/0!</v>
      </c>
      <c r="U30" s="153" t="e">
        <f>'CVA 1-35 species'!DA32 * 'Regional Exposure'!J16 /( ('CVA 1-35 species'!DA32 + 'Regional Exposure'!J16) / 2) + ROW()/1000</f>
        <v>#DIV/0!</v>
      </c>
      <c r="V30" s="153" t="e">
        <f>'CVA 1-35 species'!DF32 * 'Regional Exposure'!J16 /( ('CVA 1-35 species'!DF32 + 'Regional Exposure'!J16) / 2) + ROW()/1000</f>
        <v>#DIV/0!</v>
      </c>
      <c r="W30" s="153" t="e">
        <f>'CVA 1-35 species'!DK32 * 'Regional Exposure'!J16 /( ('CVA 1-35 species'!DK32 + 'Regional Exposure'!J16) / 2) + ROW()/1000</f>
        <v>#DIV/0!</v>
      </c>
      <c r="X30" s="153" t="e">
        <f>'CVA 1-35 species'!DP32 * 'Regional Exposure'!J16 /( ('CVA 1-35 species'!DP32 + 'Regional Exposure'!J16) / 2) + ROW()/1000</f>
        <v>#DIV/0!</v>
      </c>
      <c r="Y30" s="153" t="e">
        <f>'CVA 1-35 species'!DU32 * 'Regional Exposure'!J16 /( ('CVA 1-35 species'!DU32 + 'Regional Exposure'!J16) / 2) + ROW()/1000</f>
        <v>#DIV/0!</v>
      </c>
      <c r="Z30" s="153" t="e">
        <f>'CVA 1-35 species'!DZ32 * 'Regional Exposure'!J16 /( ('CVA 1-35 species'!DZ32 + 'Regional Exposure'!J16) / 2) + ROW()/1000</f>
        <v>#DIV/0!</v>
      </c>
      <c r="AA30" s="153" t="e">
        <f>'CVA 1-35 species'!EE32 * 'Regional Exposure'!J16 /( ('CVA 1-35 species'!EE32 + 'Regional Exposure'!J16) / 2) + ROW()/1000</f>
        <v>#DIV/0!</v>
      </c>
      <c r="AB30" s="153" t="e">
        <f>'CVA 1-35 species'!EJ32 * 'Regional Exposure'!J16 /( ('CVA 1-35 species'!EJ32 + 'Regional Exposure'!J16) / 2) + ROW()/1000</f>
        <v>#DIV/0!</v>
      </c>
      <c r="AC30" s="153" t="e">
        <f>'CVA 1-35 species'!EO32 * 'Regional Exposure'!J16 /( ('CVA 1-35 species'!EO32 + 'Regional Exposure'!J16) / 2) + ROW()/1000</f>
        <v>#DIV/0!</v>
      </c>
      <c r="AD30" s="153" t="e">
        <f>'CVA 1-35 species'!ET32 * 'Regional Exposure'!J16 /( ('CVA 1-35 species'!ET32 + 'Regional Exposure'!J16) / 2) + ROW()/1000</f>
        <v>#DIV/0!</v>
      </c>
      <c r="AE30" s="153" t="e">
        <f>'CVA 1-35 species'!EY32 * 'Regional Exposure'!J16 /( ('CVA 1-35 species'!EY32 + 'Regional Exposure'!J16) / 2) + ROW()/1000</f>
        <v>#DIV/0!</v>
      </c>
      <c r="AF30" s="153" t="e">
        <f>'CVA 1-35 species'!FD32 * 'Regional Exposure'!J16 /( ('CVA 1-35 species'!FD32 + 'Regional Exposure'!J16) / 2) + ROW()/1000</f>
        <v>#DIV/0!</v>
      </c>
      <c r="AG30" s="153" t="e">
        <f>'CVA 1-35 species'!FI32 * 'Regional Exposure'!J16 /( ('CVA 1-35 species'!FI32 + 'Regional Exposure'!J16) / 2) + ROW()/1000</f>
        <v>#DIV/0!</v>
      </c>
      <c r="AH30" s="153" t="e">
        <f>'CVA 1-35 species'!FN32 * 'Regional Exposure'!J16 /( ('CVA 1-35 species'!FN32 + 'Regional Exposure'!J16) / 2) + ROW()/1000</f>
        <v>#DIV/0!</v>
      </c>
      <c r="AI30" s="153" t="e">
        <f>'CVA 1-35 species'!FS32 * 'Regional Exposure'!J16 /( ('CVA 1-35 species'!FS32 + 'Regional Exposure'!J16) / 2) + ROW()/1000</f>
        <v>#DIV/0!</v>
      </c>
      <c r="AJ30" s="153" t="e">
        <f>'CVA 1-35 species'!FX32 * 'Regional Exposure'!J16 /( ('CVA 1-35 species'!FX32 + 'Regional Exposure'!J16) / 2) + ROW()/1000</f>
        <v>#DIV/0!</v>
      </c>
      <c r="AK30" s="130" t="e">
        <f>'CVA 36-50 species'!$J32 * 'Regional Exposure'!J16 /( ('CVA 36-50 species'!J32 + 'Regional Exposure'!J16) / 2) + ROW()/1000</f>
        <v>#DIV/0!</v>
      </c>
      <c r="AL30" s="153" t="e">
        <f>'CVA 36-50 species'!$O32 * 'Regional Exposure'!J16 /( ('CVA 36-50 species'!O32 + 'Regional Exposure'!J16) / 2) + ROW()/1000</f>
        <v>#DIV/0!</v>
      </c>
      <c r="AM30" s="153" t="e">
        <f>'CVA 36-50 species'!$T32 * 'Regional Exposure'!J16 /( ('CVA 36-50 species'!T32 + 'Regional Exposure'!J16) / 2) + ROW()/1000</f>
        <v>#DIV/0!</v>
      </c>
      <c r="AN30" s="153" t="e">
        <f>'CVA 36-50 species'!$Y32 * 'Regional Exposure'!J16 /( ('CVA 36-50 species'!Y32 + 'Regional Exposure'!J16) / 2) + ROW()/1000</f>
        <v>#DIV/0!</v>
      </c>
      <c r="AO30" s="154" t="e">
        <f>'CVA 36-50 species'!$AD32 * 'Regional Exposure'!J16 /( ('CVA 36-50 species'!AD32 + 'Regional Exposure'!J16) / 2) + ROW()/1000</f>
        <v>#DIV/0!</v>
      </c>
      <c r="AP30" s="153" t="e">
        <f>'CVA 36-50 species'!$AI32 * 'Regional Exposure'!J16 /( ('CVA 36-50 species'!AI32 + 'Regional Exposure'!J16) / 2) + ROW()/1000</f>
        <v>#DIV/0!</v>
      </c>
      <c r="AQ30" s="153" t="e">
        <f>'CVA 36-50 species'!$AN32 * 'Regional Exposure'!J16 /( ('CVA 36-50 species'!AN32 + 'Regional Exposure'!J16) / 2) + ROW()/1000</f>
        <v>#DIV/0!</v>
      </c>
      <c r="AR30" s="153" t="e">
        <f>'CVA 36-50 species'!$AS32 * 'Regional Exposure'!J16 /( ('CVA 36-50 species'!AS32 + 'Regional Exposure'!J16) / 2) + ROW()/1000</f>
        <v>#DIV/0!</v>
      </c>
      <c r="AS30" s="153" t="e">
        <f>'CVA 36-50 species'!$AX32 * 'Regional Exposure'!J16 /( ('CVA 36-50 species'!AX32 + 'Regional Exposure'!J16) / 2) + ROW()/1000</f>
        <v>#DIV/0!</v>
      </c>
      <c r="AT30" s="153" t="e">
        <f>'CVA 36-50 species'!$BC32 * 'Regional Exposure'!J16 /( ('CVA 36-50 species'!BC32 + 'Regional Exposure'!J16) / 2) + ROW()/1000</f>
        <v>#DIV/0!</v>
      </c>
      <c r="AU30" s="153" t="e">
        <f>'CVA 36-50 species'!$BH32 * 'Regional Exposure'!J16 /( ('CVA 36-50 species'!BH32 + 'Regional Exposure'!J16) / 2) + ROW()/1000</f>
        <v>#DIV/0!</v>
      </c>
      <c r="AV30" s="153" t="e">
        <f>'CVA 36-50 species'!$BM32 * 'Regional Exposure'!J16 /( ('CVA 36-50 species'!BM32 + 'Regional Exposure'!J16) / 2) + ROW()/1000</f>
        <v>#DIV/0!</v>
      </c>
      <c r="AW30" s="153" t="e">
        <f>'CVA 36-50 species'!$BR32 * 'Regional Exposure'!J16 /( ('CVA 36-50 species'!BR32 + 'Regional Exposure'!J16) / 2) + ROW()/1000</f>
        <v>#DIV/0!</v>
      </c>
      <c r="AX30" s="153" t="e">
        <f>'CVA 36-50 species'!$BW32 * 'Regional Exposure'!J16 /( ('CVA 36-50 species'!BW32 + 'Regional Exposure'!J16) / 2) + ROW()/1000</f>
        <v>#DIV/0!</v>
      </c>
      <c r="AY30" s="153" t="e">
        <f>'CVA 36-50 species'!$CB32 * 'Regional Exposure'!J16 /( ('CVA 36-50 species'!CB32 + 'Regional Exposure'!J16) / 2) + ROW()/1000</f>
        <v>#DIV/0!</v>
      </c>
    </row>
    <row r="31" spans="1:51" ht="15" customHeight="1">
      <c r="A31" s="151" t="s">
        <v>104</v>
      </c>
      <c r="B31" s="130" t="e">
        <f>'CVA 1-35 species'!$J33 * 'Regional Exposure'!J17 /( ('CVA 1-35 species'!J33 + 'Regional Exposure'!J17) / 2) + ROW()/1000</f>
        <v>#DIV/0!</v>
      </c>
      <c r="C31" s="153" t="e">
        <f>'CVA 1-35 species'!O33 * 'Regional Exposure'!J17 /( ('CVA 1-35 species'!O33 + 'Regional Exposure'!J17) / 2) + ROW()/1000</f>
        <v>#DIV/0!</v>
      </c>
      <c r="D31" s="153" t="e">
        <f>'CVA 1-35 species'!T33 * 'Regional Exposure'!J17 /( ('CVA 1-35 species'!T33 + 'Regional Exposure'!J17) / 2) + ROW()/1000</f>
        <v>#DIV/0!</v>
      </c>
      <c r="E31" s="153" t="e">
        <f>'CVA 1-35 species'!Y33 * 'Regional Exposure'!J17 /( ('CVA 1-35 species'!Y33 + 'Regional Exposure'!J17) / 2) + ROW()/1000</f>
        <v>#DIV/0!</v>
      </c>
      <c r="F31" s="153" t="e">
        <f>'CVA 1-35 species'!AD33 * 'Regional Exposure'!J17 /( ('CVA 1-35 species'!AD33 + 'Regional Exposure'!J17) / 2) + ROW()/1000</f>
        <v>#DIV/0!</v>
      </c>
      <c r="G31" s="153" t="e">
        <f>'CVA 1-35 species'!AI33 * 'Regional Exposure'!J17 /( ('CVA 1-35 species'!AI33 + 'Regional Exposure'!J17) / 2) + ROW()/1000</f>
        <v>#DIV/0!</v>
      </c>
      <c r="H31" s="153" t="e">
        <f>'CVA 1-35 species'!AN33 * 'Regional Exposure'!J17 /( ('CVA 1-35 species'!AN33 + 'Regional Exposure'!J17) / 2) + ROW()/1000</f>
        <v>#DIV/0!</v>
      </c>
      <c r="I31" s="153" t="e">
        <f>'CVA 1-35 species'!AS33 * 'Regional Exposure'!J17 /( ('CVA 1-35 species'!AS33 + 'Regional Exposure'!J17) / 2) + ROW()/1000</f>
        <v>#DIV/0!</v>
      </c>
      <c r="J31" s="153" t="e">
        <f>'CVA 1-35 species'!AX33 * 'Regional Exposure'!J17 /( ('CVA 1-35 species'!AX33 + 'Regional Exposure'!J17) / 2) + ROW()/1000</f>
        <v>#DIV/0!</v>
      </c>
      <c r="K31" s="153" t="e">
        <f>'CVA 1-35 species'!BC33 * 'Regional Exposure'!J17 /( ('CVA 1-35 species'!BC33 + 'Regional Exposure'!J17) / 2) + ROW()/1000</f>
        <v>#DIV/0!</v>
      </c>
      <c r="L31" s="153" t="e">
        <f>'CVA 1-35 species'!BH33 * 'Regional Exposure'!J17 /( ('CVA 1-35 species'!BH33 + 'Regional Exposure'!J17) / 2) + ROW()/1000</f>
        <v>#DIV/0!</v>
      </c>
      <c r="M31" s="153" t="e">
        <f>'CVA 1-35 species'!BM33 * 'Regional Exposure'!J17 /( ('CVA 1-35 species'!BM33 + 'Regional Exposure'!J17) / 2) + ROW()/1000</f>
        <v>#DIV/0!</v>
      </c>
      <c r="N31" s="153" t="e">
        <f>'CVA 1-35 species'!BR33 * 'Regional Exposure'!J17 /( ('CVA 1-35 species'!BR33 + 'Regional Exposure'!J17) / 2) + ROW()/1000</f>
        <v>#DIV/0!</v>
      </c>
      <c r="O31" s="153" t="e">
        <f>'CVA 1-35 species'!BW33 * 'Regional Exposure'!J17 /( ('CVA 1-35 species'!BW33 + 'Regional Exposure'!J17) / 2) + ROW()/1000</f>
        <v>#DIV/0!</v>
      </c>
      <c r="P31" s="153" t="e">
        <f>'CVA 1-35 species'!CB33 * 'Regional Exposure'!J17 /( ('CVA 1-35 species'!CB33 + 'Regional Exposure'!J17) / 2) + ROW()/1000</f>
        <v>#DIV/0!</v>
      </c>
      <c r="Q31" s="153" t="e">
        <f>'CVA 1-35 species'!CG33 * 'Regional Exposure'!J17 /( ('CVA 1-35 species'!CG33 + 'Regional Exposure'!J17) / 2) + ROW()/1000</f>
        <v>#DIV/0!</v>
      </c>
      <c r="R31" s="153" t="e">
        <f>'CVA 1-35 species'!CL33 * 'Regional Exposure'!J17 /( ('CVA 1-35 species'!CL33 + 'Regional Exposure'!J17) / 2) + ROW()/1000</f>
        <v>#DIV/0!</v>
      </c>
      <c r="S31" s="153" t="e">
        <f>'CVA 1-35 species'!CQ33 * 'Regional Exposure'!J17 /( ('CVA 1-35 species'!CQ33 + 'Regional Exposure'!J17) / 2) + ROW()/1000</f>
        <v>#DIV/0!</v>
      </c>
      <c r="T31" s="153" t="e">
        <f>'CVA 1-35 species'!CV33 * 'Regional Exposure'!J17 /( ('CVA 1-35 species'!CV33 + 'Regional Exposure'!J17) / 2) + ROW()/1000</f>
        <v>#DIV/0!</v>
      </c>
      <c r="U31" s="153" t="e">
        <f>'CVA 1-35 species'!DA33 * 'Regional Exposure'!J17 /( ('CVA 1-35 species'!DA33 + 'Regional Exposure'!J17) / 2) + ROW()/1000</f>
        <v>#DIV/0!</v>
      </c>
      <c r="V31" s="153" t="e">
        <f>'CVA 1-35 species'!DF33 * 'Regional Exposure'!J17 /( ('CVA 1-35 species'!DF33 + 'Regional Exposure'!J17) / 2) + ROW()/1000</f>
        <v>#DIV/0!</v>
      </c>
      <c r="W31" s="153" t="e">
        <f>'CVA 1-35 species'!DK33 * 'Regional Exposure'!J17 /( ('CVA 1-35 species'!DK33 + 'Regional Exposure'!J17) / 2) + ROW()/1000</f>
        <v>#DIV/0!</v>
      </c>
      <c r="X31" s="153" t="e">
        <f>'CVA 1-35 species'!DP33 * 'Regional Exposure'!J17 /( ('CVA 1-35 species'!DP33 + 'Regional Exposure'!J17) / 2) + ROW()/1000</f>
        <v>#DIV/0!</v>
      </c>
      <c r="Y31" s="153" t="e">
        <f>'CVA 1-35 species'!DU33 * 'Regional Exposure'!J17 /( ('CVA 1-35 species'!DU33 + 'Regional Exposure'!J17) / 2) + ROW()/1000</f>
        <v>#DIV/0!</v>
      </c>
      <c r="Z31" s="153" t="e">
        <f>'CVA 1-35 species'!DZ33 * 'Regional Exposure'!J17 /( ('CVA 1-35 species'!DZ33 + 'Regional Exposure'!J17) / 2) + ROW()/1000</f>
        <v>#DIV/0!</v>
      </c>
      <c r="AA31" s="153" t="e">
        <f>'CVA 1-35 species'!EE33 * 'Regional Exposure'!J17 /( ('CVA 1-35 species'!EE33 + 'Regional Exposure'!J17) / 2) + ROW()/1000</f>
        <v>#DIV/0!</v>
      </c>
      <c r="AB31" s="153" t="e">
        <f>'CVA 1-35 species'!EJ33 * 'Regional Exposure'!J17 /( ('CVA 1-35 species'!EJ33 + 'Regional Exposure'!J17) / 2) + ROW()/1000</f>
        <v>#DIV/0!</v>
      </c>
      <c r="AC31" s="153" t="e">
        <f>'CVA 1-35 species'!EO33 * 'Regional Exposure'!J17 /( ('CVA 1-35 species'!EO33 + 'Regional Exposure'!J17) / 2) + ROW()/1000</f>
        <v>#DIV/0!</v>
      </c>
      <c r="AD31" s="153" t="e">
        <f>'CVA 1-35 species'!ET33 * 'Regional Exposure'!J17 /( ('CVA 1-35 species'!ET33 + 'Regional Exposure'!J17) / 2) + ROW()/1000</f>
        <v>#DIV/0!</v>
      </c>
      <c r="AE31" s="153" t="e">
        <f>'CVA 1-35 species'!EY33 * 'Regional Exposure'!J17 /( ('CVA 1-35 species'!EY33 + 'Regional Exposure'!J17) / 2) + ROW()/1000</f>
        <v>#DIV/0!</v>
      </c>
      <c r="AF31" s="153" t="e">
        <f>'CVA 1-35 species'!FD33 * 'Regional Exposure'!J17 /( ('CVA 1-35 species'!FD33 + 'Regional Exposure'!J17) / 2) + ROW()/1000</f>
        <v>#DIV/0!</v>
      </c>
      <c r="AG31" s="153" t="e">
        <f>'CVA 1-35 species'!FI33 * 'Regional Exposure'!J17 /( ('CVA 1-35 species'!FI33 + 'Regional Exposure'!J17) / 2) + ROW()/1000</f>
        <v>#DIV/0!</v>
      </c>
      <c r="AH31" s="153" t="e">
        <f>'CVA 1-35 species'!FN33 * 'Regional Exposure'!J17 /( ('CVA 1-35 species'!FN33 + 'Regional Exposure'!J17) / 2) + ROW()/1000</f>
        <v>#DIV/0!</v>
      </c>
      <c r="AI31" s="153" t="e">
        <f>'CVA 1-35 species'!FS33 * 'Regional Exposure'!J17 /( ('CVA 1-35 species'!FS33 + 'Regional Exposure'!J17) / 2) + ROW()/1000</f>
        <v>#DIV/0!</v>
      </c>
      <c r="AJ31" s="153" t="e">
        <f>'CVA 1-35 species'!FX33 * 'Regional Exposure'!J17 /( ('CVA 1-35 species'!FX33 + 'Regional Exposure'!J17) / 2) + ROW()/1000</f>
        <v>#DIV/0!</v>
      </c>
      <c r="AK31" s="130" t="e">
        <f>'CVA 36-50 species'!$J33 * 'Regional Exposure'!J17 /( ('CVA 36-50 species'!J33 + 'Regional Exposure'!J17) / 2) + ROW()/1000</f>
        <v>#DIV/0!</v>
      </c>
      <c r="AL31" s="153" t="e">
        <f>'CVA 36-50 species'!$O33 * 'Regional Exposure'!J17 /( ('CVA 36-50 species'!O33 + 'Regional Exposure'!J17) / 2) + ROW()/1000</f>
        <v>#DIV/0!</v>
      </c>
      <c r="AM31" s="153" t="e">
        <f>'CVA 36-50 species'!$T33 * 'Regional Exposure'!J17 /( ('CVA 36-50 species'!T33 + 'Regional Exposure'!J17) / 2) + ROW()/1000</f>
        <v>#DIV/0!</v>
      </c>
      <c r="AN31" s="153" t="e">
        <f>'CVA 36-50 species'!$Y33 * 'Regional Exposure'!J17 /( ('CVA 36-50 species'!Y33 + 'Regional Exposure'!J17) / 2) + ROW()/1000</f>
        <v>#DIV/0!</v>
      </c>
      <c r="AO31" s="154" t="e">
        <f>'CVA 36-50 species'!$AD33 * 'Regional Exposure'!J17 /( ('CVA 36-50 species'!AD33 + 'Regional Exposure'!J17) / 2) + ROW()/1000</f>
        <v>#DIV/0!</v>
      </c>
      <c r="AP31" s="153" t="e">
        <f>'CVA 36-50 species'!$AI33 * 'Regional Exposure'!J17 /( ('CVA 36-50 species'!AI33 + 'Regional Exposure'!J17) / 2) + ROW()/1000</f>
        <v>#DIV/0!</v>
      </c>
      <c r="AQ31" s="153" t="e">
        <f>'CVA 36-50 species'!$AN33 * 'Regional Exposure'!J17 /( ('CVA 36-50 species'!AN33 + 'Regional Exposure'!J17) / 2) + ROW()/1000</f>
        <v>#DIV/0!</v>
      </c>
      <c r="AR31" s="153" t="e">
        <f>'CVA 36-50 species'!$AS33 * 'Regional Exposure'!J17 /( ('CVA 36-50 species'!AS33 + 'Regional Exposure'!J17) / 2) + ROW()/1000</f>
        <v>#DIV/0!</v>
      </c>
      <c r="AS31" s="153" t="e">
        <f>'CVA 36-50 species'!$AX33 * 'Regional Exposure'!J17 /( ('CVA 36-50 species'!AX33 + 'Regional Exposure'!J17) / 2) + ROW()/1000</f>
        <v>#DIV/0!</v>
      </c>
      <c r="AT31" s="153" t="e">
        <f>'CVA 36-50 species'!$BC33 * 'Regional Exposure'!J17 /( ('CVA 36-50 species'!BC33 + 'Regional Exposure'!J17) / 2) + ROW()/1000</f>
        <v>#DIV/0!</v>
      </c>
      <c r="AU31" s="153" t="e">
        <f>'CVA 36-50 species'!$BH33 * 'Regional Exposure'!J17 /( ('CVA 36-50 species'!BH33 + 'Regional Exposure'!J17) / 2) + ROW()/1000</f>
        <v>#DIV/0!</v>
      </c>
      <c r="AV31" s="153" t="e">
        <f>'CVA 36-50 species'!$BM33 * 'Regional Exposure'!J17 /( ('CVA 36-50 species'!BM33 + 'Regional Exposure'!J17) / 2) + ROW()/1000</f>
        <v>#DIV/0!</v>
      </c>
      <c r="AW31" s="153" t="e">
        <f>'CVA 36-50 species'!$BR33 * 'Regional Exposure'!J17 /( ('CVA 36-50 species'!BR33 + 'Regional Exposure'!J17) / 2) + ROW()/1000</f>
        <v>#DIV/0!</v>
      </c>
      <c r="AX31" s="153" t="e">
        <f>'CVA 36-50 species'!$BW33 * 'Regional Exposure'!J17 /( ('CVA 36-50 species'!BW33 + 'Regional Exposure'!J17) / 2) + ROW()/1000</f>
        <v>#DIV/0!</v>
      </c>
      <c r="AY31" s="153" t="e">
        <f>'CVA 36-50 species'!$CB33 * 'Regional Exposure'!J17 /( ('CVA 36-50 species'!CB33 + 'Regional Exposure'!J17) / 2) + ROW()/1000</f>
        <v>#DIV/0!</v>
      </c>
    </row>
    <row r="32" spans="1:51" ht="15" customHeight="1">
      <c r="A32" s="151" t="s">
        <v>101</v>
      </c>
      <c r="B32" s="130" t="e">
        <f>'CVA 1-35 species'!$J34 * 'Regional Exposure'!J18 /( ('CVA 1-35 species'!J34 + 'Regional Exposure'!J18) / 2) + ROW()/1000</f>
        <v>#DIV/0!</v>
      </c>
      <c r="C32" s="153" t="e">
        <f>'CVA 1-35 species'!O34 * 'Regional Exposure'!J18 /( ('CVA 1-35 species'!O34 + 'Regional Exposure'!J18) / 2) + ROW()/1000</f>
        <v>#DIV/0!</v>
      </c>
      <c r="D32" s="153" t="e">
        <f>'CVA 1-35 species'!T34 * 'Regional Exposure'!J18 /( ('CVA 1-35 species'!T34 + 'Regional Exposure'!J18) / 2) + ROW()/1000</f>
        <v>#DIV/0!</v>
      </c>
      <c r="E32" s="153" t="e">
        <f>'CVA 1-35 species'!Y34 * 'Regional Exposure'!J18 /( ('CVA 1-35 species'!Y34 + 'Regional Exposure'!J18) / 2) + ROW()/1000</f>
        <v>#DIV/0!</v>
      </c>
      <c r="F32" s="153" t="e">
        <f>'CVA 1-35 species'!AD34 * 'Regional Exposure'!J18 /( ('CVA 1-35 species'!AD34 + 'Regional Exposure'!J18) / 2) + ROW()/1000</f>
        <v>#DIV/0!</v>
      </c>
      <c r="G32" s="153" t="e">
        <f>'CVA 1-35 species'!AI34 * 'Regional Exposure'!J18 /( ('CVA 1-35 species'!AI34 + 'Regional Exposure'!J18) / 2) + ROW()/1000</f>
        <v>#DIV/0!</v>
      </c>
      <c r="H32" s="153" t="e">
        <f>'CVA 1-35 species'!AN34 * 'Regional Exposure'!J18 /( ('CVA 1-35 species'!AN34 + 'Regional Exposure'!J18) / 2) + ROW()/1000</f>
        <v>#DIV/0!</v>
      </c>
      <c r="I32" s="153" t="e">
        <f>'CVA 1-35 species'!AS34 * 'Regional Exposure'!J18 /( ('CVA 1-35 species'!AS34 + 'Regional Exposure'!J18) / 2) + ROW()/1000</f>
        <v>#DIV/0!</v>
      </c>
      <c r="J32" s="153" t="e">
        <f>'CVA 1-35 species'!AX34 * 'Regional Exposure'!J18 /( ('CVA 1-35 species'!AX34 + 'Regional Exposure'!J18) / 2) + ROW()/1000</f>
        <v>#DIV/0!</v>
      </c>
      <c r="K32" s="153" t="e">
        <f>'CVA 1-35 species'!BC34 * 'Regional Exposure'!J18 /( ('CVA 1-35 species'!BC34 + 'Regional Exposure'!J18) / 2) + ROW()/1000</f>
        <v>#DIV/0!</v>
      </c>
      <c r="L32" s="153" t="e">
        <f>'CVA 1-35 species'!BH34 * 'Regional Exposure'!J18 /( ('CVA 1-35 species'!BH34 + 'Regional Exposure'!J18) / 2) + ROW()/1000</f>
        <v>#DIV/0!</v>
      </c>
      <c r="M32" s="153" t="e">
        <f>'CVA 1-35 species'!BM34 * 'Regional Exposure'!J18 /( ('CVA 1-35 species'!BM34 + 'Regional Exposure'!J18) / 2) + ROW()/1000</f>
        <v>#DIV/0!</v>
      </c>
      <c r="N32" s="153" t="e">
        <f>'CVA 1-35 species'!BR34 * 'Regional Exposure'!J18 /( ('CVA 1-35 species'!BR34 + 'Regional Exposure'!J18) / 2) + ROW()/1000</f>
        <v>#DIV/0!</v>
      </c>
      <c r="O32" s="153" t="e">
        <f>'CVA 1-35 species'!BW34 * 'Regional Exposure'!J18 /( ('CVA 1-35 species'!BW34 + 'Regional Exposure'!J18) / 2) + ROW()/1000</f>
        <v>#DIV/0!</v>
      </c>
      <c r="P32" s="153" t="e">
        <f>'CVA 1-35 species'!CB34 * 'Regional Exposure'!J18 /( ('CVA 1-35 species'!CB34 + 'Regional Exposure'!J18) / 2) + ROW()/1000</f>
        <v>#DIV/0!</v>
      </c>
      <c r="Q32" s="153" t="e">
        <f>'CVA 1-35 species'!CG34 * 'Regional Exposure'!J18 /( ('CVA 1-35 species'!CG34 + 'Regional Exposure'!J18) / 2) + ROW()/1000</f>
        <v>#DIV/0!</v>
      </c>
      <c r="R32" s="153" t="e">
        <f>'CVA 1-35 species'!CL34 * 'Regional Exposure'!J18 /( ('CVA 1-35 species'!CL34 + 'Regional Exposure'!J18) / 2) + ROW()/1000</f>
        <v>#DIV/0!</v>
      </c>
      <c r="S32" s="153" t="e">
        <f>'CVA 1-35 species'!CQ34 * 'Regional Exposure'!J18 /( ('CVA 1-35 species'!CQ34 + 'Regional Exposure'!J18) / 2) + ROW()/1000</f>
        <v>#DIV/0!</v>
      </c>
      <c r="T32" s="153" t="e">
        <f>'CVA 1-35 species'!CV34 * 'Regional Exposure'!J18 /( ('CVA 1-35 species'!CV34 + 'Regional Exposure'!J18) / 2) + ROW()/1000</f>
        <v>#DIV/0!</v>
      </c>
      <c r="U32" s="153" t="e">
        <f>'CVA 1-35 species'!DA34 * 'Regional Exposure'!J18 /( ('CVA 1-35 species'!DA34 + 'Regional Exposure'!J18) / 2) + ROW()/1000</f>
        <v>#DIV/0!</v>
      </c>
      <c r="V32" s="153" t="e">
        <f>'CVA 1-35 species'!DF34 * 'Regional Exposure'!J18 /( ('CVA 1-35 species'!DF34 + 'Regional Exposure'!J18) / 2) + ROW()/1000</f>
        <v>#DIV/0!</v>
      </c>
      <c r="W32" s="153" t="e">
        <f>'CVA 1-35 species'!DK34 * 'Regional Exposure'!J18 /( ('CVA 1-35 species'!DK34 + 'Regional Exposure'!J18) / 2) + ROW()/1000</f>
        <v>#DIV/0!</v>
      </c>
      <c r="X32" s="153" t="e">
        <f>'CVA 1-35 species'!DP34 * 'Regional Exposure'!J18 /( ('CVA 1-35 species'!DP34 + 'Regional Exposure'!J18) / 2) + ROW()/1000</f>
        <v>#DIV/0!</v>
      </c>
      <c r="Y32" s="153" t="e">
        <f>'CVA 1-35 species'!DU34 * 'Regional Exposure'!J18 /( ('CVA 1-35 species'!DU34 + 'Regional Exposure'!J18) / 2) + ROW()/1000</f>
        <v>#DIV/0!</v>
      </c>
      <c r="Z32" s="153" t="e">
        <f>'CVA 1-35 species'!DZ34 * 'Regional Exposure'!J18 /( ('CVA 1-35 species'!DZ34 + 'Regional Exposure'!J18) / 2) + ROW()/1000</f>
        <v>#DIV/0!</v>
      </c>
      <c r="AA32" s="153" t="e">
        <f>'CVA 1-35 species'!EE34 * 'Regional Exposure'!J18 /( ('CVA 1-35 species'!EE34 + 'Regional Exposure'!J18) / 2) + ROW()/1000</f>
        <v>#DIV/0!</v>
      </c>
      <c r="AB32" s="153" t="e">
        <f>'CVA 1-35 species'!EJ34 * 'Regional Exposure'!J18 /( ('CVA 1-35 species'!EJ34 + 'Regional Exposure'!J18) / 2) + ROW()/1000</f>
        <v>#DIV/0!</v>
      </c>
      <c r="AC32" s="153" t="e">
        <f>'CVA 1-35 species'!EO34 * 'Regional Exposure'!J18 /( ('CVA 1-35 species'!EO34 + 'Regional Exposure'!J18) / 2) + ROW()/1000</f>
        <v>#DIV/0!</v>
      </c>
      <c r="AD32" s="153" t="e">
        <f>'CVA 1-35 species'!ET34 * 'Regional Exposure'!J18 /( ('CVA 1-35 species'!ET34 + 'Regional Exposure'!J18) / 2) + ROW()/1000</f>
        <v>#DIV/0!</v>
      </c>
      <c r="AE32" s="153" t="e">
        <f>'CVA 1-35 species'!EY34 * 'Regional Exposure'!J18 /( ('CVA 1-35 species'!EY34 + 'Regional Exposure'!J18) / 2) + ROW()/1000</f>
        <v>#DIV/0!</v>
      </c>
      <c r="AF32" s="153" t="e">
        <f>'CVA 1-35 species'!FD34 * 'Regional Exposure'!J18 /( ('CVA 1-35 species'!FD34 + 'Regional Exposure'!J18) / 2) + ROW()/1000</f>
        <v>#DIV/0!</v>
      </c>
      <c r="AG32" s="153" t="e">
        <f>'CVA 1-35 species'!FI34 * 'Regional Exposure'!J18 /( ('CVA 1-35 species'!FI34 + 'Regional Exposure'!J18) / 2) + ROW()/1000</f>
        <v>#DIV/0!</v>
      </c>
      <c r="AH32" s="153" t="e">
        <f>'CVA 1-35 species'!FN34 * 'Regional Exposure'!J18 /( ('CVA 1-35 species'!FN34 + 'Regional Exposure'!J18) / 2) + ROW()/1000</f>
        <v>#DIV/0!</v>
      </c>
      <c r="AI32" s="153" t="e">
        <f>'CVA 1-35 species'!FS34 * 'Regional Exposure'!J18 /( ('CVA 1-35 species'!FS34 + 'Regional Exposure'!J18) / 2) + ROW()/1000</f>
        <v>#DIV/0!</v>
      </c>
      <c r="AJ32" s="153" t="e">
        <f>'CVA 1-35 species'!FX34 * 'Regional Exposure'!J18 /( ('CVA 1-35 species'!FX34 + 'Regional Exposure'!J18) / 2) + ROW()/1000</f>
        <v>#DIV/0!</v>
      </c>
      <c r="AK32" s="130" t="e">
        <f>'CVA 36-50 species'!$J34 * 'Regional Exposure'!J18 /( ('CVA 36-50 species'!J34 + 'Regional Exposure'!J18) / 2) + ROW()/1000</f>
        <v>#DIV/0!</v>
      </c>
      <c r="AL32" s="153" t="e">
        <f>'CVA 36-50 species'!$O34 * 'Regional Exposure'!J18 /( ('CVA 36-50 species'!O34 + 'Regional Exposure'!J18) / 2) + ROW()/1000</f>
        <v>#DIV/0!</v>
      </c>
      <c r="AM32" s="153" t="e">
        <f>'CVA 36-50 species'!$T34 * 'Regional Exposure'!J18 /( ('CVA 36-50 species'!T34 + 'Regional Exposure'!J18) / 2) + ROW()/1000</f>
        <v>#DIV/0!</v>
      </c>
      <c r="AN32" s="153" t="e">
        <f>'CVA 36-50 species'!$Y34 * 'Regional Exposure'!J18 /( ('CVA 36-50 species'!Y34 + 'Regional Exposure'!J18) / 2) + ROW()/1000</f>
        <v>#DIV/0!</v>
      </c>
      <c r="AO32" s="154" t="e">
        <f>'CVA 36-50 species'!$AD34 * 'Regional Exposure'!J18 /( ('CVA 36-50 species'!AD34 + 'Regional Exposure'!J18) / 2) + ROW()/1000</f>
        <v>#DIV/0!</v>
      </c>
      <c r="AP32" s="153" t="e">
        <f>'CVA 36-50 species'!$AI34 * 'Regional Exposure'!J18 /( ('CVA 36-50 species'!AI34 + 'Regional Exposure'!J18) / 2) + ROW()/1000</f>
        <v>#DIV/0!</v>
      </c>
      <c r="AQ32" s="153" t="e">
        <f>'CVA 36-50 species'!$AN34 * 'Regional Exposure'!J18 /( ('CVA 36-50 species'!AN34 + 'Regional Exposure'!J18) / 2) + ROW()/1000</f>
        <v>#DIV/0!</v>
      </c>
      <c r="AR32" s="153" t="e">
        <f>'CVA 36-50 species'!$AS34 * 'Regional Exposure'!J18 /( ('CVA 36-50 species'!AS34 + 'Regional Exposure'!J18) / 2) + ROW()/1000</f>
        <v>#DIV/0!</v>
      </c>
      <c r="AS32" s="153" t="e">
        <f>'CVA 36-50 species'!$AX34 * 'Regional Exposure'!J18 /( ('CVA 36-50 species'!AX34 + 'Regional Exposure'!J18) / 2) + ROW()/1000</f>
        <v>#DIV/0!</v>
      </c>
      <c r="AT32" s="153" t="e">
        <f>'CVA 36-50 species'!$BC34 * 'Regional Exposure'!J18 /( ('CVA 36-50 species'!BC34 + 'Regional Exposure'!J18) / 2) + ROW()/1000</f>
        <v>#DIV/0!</v>
      </c>
      <c r="AU32" s="153" t="e">
        <f>'CVA 36-50 species'!$BH34 * 'Regional Exposure'!J18 /( ('CVA 36-50 species'!BH34 + 'Regional Exposure'!J18) / 2) + ROW()/1000</f>
        <v>#DIV/0!</v>
      </c>
      <c r="AV32" s="153" t="e">
        <f>'CVA 36-50 species'!$BM34 * 'Regional Exposure'!J18 /( ('CVA 36-50 species'!BM34 + 'Regional Exposure'!J18) / 2) + ROW()/1000</f>
        <v>#DIV/0!</v>
      </c>
      <c r="AW32" s="153" t="e">
        <f>'CVA 36-50 species'!$BR34 * 'Regional Exposure'!J18 /( ('CVA 36-50 species'!BR34 + 'Regional Exposure'!J18) / 2) + ROW()/1000</f>
        <v>#DIV/0!</v>
      </c>
      <c r="AX32" s="153" t="e">
        <f>'CVA 36-50 species'!$BW34 * 'Regional Exposure'!J18 /( ('CVA 36-50 species'!BW34 + 'Regional Exposure'!J18) / 2) + ROW()/1000</f>
        <v>#DIV/0!</v>
      </c>
      <c r="AY32" s="153" t="e">
        <f>'CVA 36-50 species'!$CB34 * 'Regional Exposure'!J18 /( ('CVA 36-50 species'!CB34 + 'Regional Exposure'!J18) / 2) + ROW()/1000</f>
        <v>#DIV/0!</v>
      </c>
    </row>
    <row r="33" spans="1:51" ht="15" customHeight="1">
      <c r="A33" s="151" t="s">
        <v>197</v>
      </c>
      <c r="B33" s="130" t="e">
        <f>'CVA 1-35 species'!$J35 * 'Regional Exposure'!J19 /( ('CVA 1-35 species'!J35 + 'Regional Exposure'!J19) / 2) + ROW()/1000</f>
        <v>#DIV/0!</v>
      </c>
      <c r="C33" s="153" t="e">
        <f>'CVA 1-35 species'!O35 * 'Regional Exposure'!J19 /( ('CVA 1-35 species'!O35 + 'Regional Exposure'!J19) / 2) + ROW()/1000</f>
        <v>#DIV/0!</v>
      </c>
      <c r="D33" s="153" t="e">
        <f>'CVA 1-35 species'!T35 * 'Regional Exposure'!J19 /( ('CVA 1-35 species'!T35 + 'Regional Exposure'!J19) / 2) + ROW()/1000</f>
        <v>#DIV/0!</v>
      </c>
      <c r="E33" s="153" t="e">
        <f>'CVA 1-35 species'!Y35 * 'Regional Exposure'!J19 /( ('CVA 1-35 species'!Y35 + 'Regional Exposure'!J19) / 2) + ROW()/1000</f>
        <v>#DIV/0!</v>
      </c>
      <c r="F33" s="153" t="e">
        <f>'CVA 1-35 species'!AD35 * 'Regional Exposure'!J19 /( ('CVA 1-35 species'!AD35 + 'Regional Exposure'!J19) / 2) + ROW()/1000</f>
        <v>#DIV/0!</v>
      </c>
      <c r="G33" s="153" t="e">
        <f>'CVA 1-35 species'!AI35 * 'Regional Exposure'!J19 /( ('CVA 1-35 species'!AI35 + 'Regional Exposure'!J19) / 2) + ROW()/1000</f>
        <v>#DIV/0!</v>
      </c>
      <c r="H33" s="153" t="e">
        <f>'CVA 1-35 species'!AN35 * 'Regional Exposure'!J19 /( ('CVA 1-35 species'!AN35 + 'Regional Exposure'!J19) / 2) + ROW()/1000</f>
        <v>#DIV/0!</v>
      </c>
      <c r="I33" s="153" t="e">
        <f>'CVA 1-35 species'!AS35 * 'Regional Exposure'!J19 /( ('CVA 1-35 species'!AS35 + 'Regional Exposure'!J19) / 2) + ROW()/1000</f>
        <v>#DIV/0!</v>
      </c>
      <c r="J33" s="153" t="e">
        <f>'CVA 1-35 species'!AX35 * 'Regional Exposure'!J19 /( ('CVA 1-35 species'!AX35 + 'Regional Exposure'!J19) / 2) + ROW()/1000</f>
        <v>#DIV/0!</v>
      </c>
      <c r="K33" s="153" t="e">
        <f>'CVA 1-35 species'!BC35 * 'Regional Exposure'!J19 /( ('CVA 1-35 species'!BC35 + 'Regional Exposure'!J19) / 2) + ROW()/1000</f>
        <v>#DIV/0!</v>
      </c>
      <c r="L33" s="153" t="e">
        <f>'CVA 1-35 species'!BH35 * 'Regional Exposure'!J19 /( ('CVA 1-35 species'!BH35 + 'Regional Exposure'!J19) / 2) + ROW()/1000</f>
        <v>#DIV/0!</v>
      </c>
      <c r="M33" s="153" t="e">
        <f>'CVA 1-35 species'!BM35 * 'Regional Exposure'!J19 /( ('CVA 1-35 species'!BM35 + 'Regional Exposure'!J19) / 2) + ROW()/1000</f>
        <v>#DIV/0!</v>
      </c>
      <c r="N33" s="153" t="e">
        <f>'CVA 1-35 species'!BR35 * 'Regional Exposure'!J19 /( ('CVA 1-35 species'!BR35 + 'Regional Exposure'!J19) / 2) + ROW()/1000</f>
        <v>#DIV/0!</v>
      </c>
      <c r="O33" s="153" t="e">
        <f>'CVA 1-35 species'!BW35 * 'Regional Exposure'!J19 /( ('CVA 1-35 species'!BW35 + 'Regional Exposure'!J19) / 2) + ROW()/1000</f>
        <v>#DIV/0!</v>
      </c>
      <c r="P33" s="153" t="e">
        <f>'CVA 1-35 species'!CB35 * 'Regional Exposure'!J19 /( ('CVA 1-35 species'!CB35 + 'Regional Exposure'!J19) / 2) + ROW()/1000</f>
        <v>#DIV/0!</v>
      </c>
      <c r="Q33" s="153" t="e">
        <f>'CVA 1-35 species'!CG35 * 'Regional Exposure'!J19 /( ('CVA 1-35 species'!CG35 + 'Regional Exposure'!J19) / 2) + ROW()/1000</f>
        <v>#DIV/0!</v>
      </c>
      <c r="R33" s="153" t="e">
        <f>'CVA 1-35 species'!CL35 * 'Regional Exposure'!J19 /( ('CVA 1-35 species'!CL35 + 'Regional Exposure'!J19) / 2) + ROW()/1000</f>
        <v>#DIV/0!</v>
      </c>
      <c r="S33" s="153" t="e">
        <f>'CVA 1-35 species'!CQ35 * 'Regional Exposure'!J19 /( ('CVA 1-35 species'!CQ35 + 'Regional Exposure'!J19) / 2) + ROW()/1000</f>
        <v>#DIV/0!</v>
      </c>
      <c r="T33" s="153" t="e">
        <f>'CVA 1-35 species'!CV35 * 'Regional Exposure'!J19 /( ('CVA 1-35 species'!CV35 + 'Regional Exposure'!J19) / 2) + ROW()/1000</f>
        <v>#DIV/0!</v>
      </c>
      <c r="U33" s="153" t="e">
        <f>'CVA 1-35 species'!DA35 * 'Regional Exposure'!J19 /( ('CVA 1-35 species'!DA35 + 'Regional Exposure'!J19) / 2) + ROW()/1000</f>
        <v>#DIV/0!</v>
      </c>
      <c r="V33" s="153" t="e">
        <f>'CVA 1-35 species'!DF35 * 'Regional Exposure'!J19 /( ('CVA 1-35 species'!DF35 + 'Regional Exposure'!J19) / 2) + ROW()/1000</f>
        <v>#DIV/0!</v>
      </c>
      <c r="W33" s="153" t="e">
        <f>'CVA 1-35 species'!DK35 * 'Regional Exposure'!J19 /( ('CVA 1-35 species'!DK35 + 'Regional Exposure'!J19) / 2) + ROW()/1000</f>
        <v>#DIV/0!</v>
      </c>
      <c r="X33" s="153" t="e">
        <f>'CVA 1-35 species'!DP35 * 'Regional Exposure'!J19 /( ('CVA 1-35 species'!DP35 + 'Regional Exposure'!J19) / 2) + ROW()/1000</f>
        <v>#DIV/0!</v>
      </c>
      <c r="Y33" s="153" t="e">
        <f>'CVA 1-35 species'!DU35 * 'Regional Exposure'!J19 /( ('CVA 1-35 species'!DU35 + 'Regional Exposure'!J19) / 2) + ROW()/1000</f>
        <v>#DIV/0!</v>
      </c>
      <c r="Z33" s="153" t="e">
        <f>'CVA 1-35 species'!DZ35 * 'Regional Exposure'!J19 /( ('CVA 1-35 species'!DZ35 + 'Regional Exposure'!J19) / 2) + ROW()/1000</f>
        <v>#DIV/0!</v>
      </c>
      <c r="AA33" s="153" t="e">
        <f>'CVA 1-35 species'!EE35 * 'Regional Exposure'!J19 /( ('CVA 1-35 species'!EE35 + 'Regional Exposure'!J19) / 2) + ROW()/1000</f>
        <v>#DIV/0!</v>
      </c>
      <c r="AB33" s="153" t="e">
        <f>'CVA 1-35 species'!EJ35 * 'Regional Exposure'!J19 /( ('CVA 1-35 species'!EJ35 + 'Regional Exposure'!J19) / 2) + ROW()/1000</f>
        <v>#DIV/0!</v>
      </c>
      <c r="AC33" s="153" t="e">
        <f>'CVA 1-35 species'!EO35 * 'Regional Exposure'!J19 /( ('CVA 1-35 species'!EO35 + 'Regional Exposure'!J19) / 2) + ROW()/1000</f>
        <v>#DIV/0!</v>
      </c>
      <c r="AD33" s="153" t="e">
        <f>'CVA 1-35 species'!ET35 * 'Regional Exposure'!J19 /( ('CVA 1-35 species'!ET35 + 'Regional Exposure'!J19) / 2) + ROW()/1000</f>
        <v>#DIV/0!</v>
      </c>
      <c r="AE33" s="153" t="e">
        <f>'CVA 1-35 species'!EY35 * 'Regional Exposure'!J19 /( ('CVA 1-35 species'!EY35 + 'Regional Exposure'!J19) / 2) + ROW()/1000</f>
        <v>#DIV/0!</v>
      </c>
      <c r="AF33" s="153" t="e">
        <f>'CVA 1-35 species'!FD35 * 'Regional Exposure'!J19 /( ('CVA 1-35 species'!FD35 + 'Regional Exposure'!J19) / 2) + ROW()/1000</f>
        <v>#DIV/0!</v>
      </c>
      <c r="AG33" s="153" t="e">
        <f>'CVA 1-35 species'!FI35 * 'Regional Exposure'!J19 /( ('CVA 1-35 species'!FI35 + 'Regional Exposure'!J19) / 2) + ROW()/1000</f>
        <v>#DIV/0!</v>
      </c>
      <c r="AH33" s="153" t="e">
        <f>'CVA 1-35 species'!FN35 * 'Regional Exposure'!J19 /( ('CVA 1-35 species'!FN35 + 'Regional Exposure'!J19) / 2) + ROW()/1000</f>
        <v>#DIV/0!</v>
      </c>
      <c r="AI33" s="153" t="e">
        <f>'CVA 1-35 species'!FS35 * 'Regional Exposure'!J19 /( ('CVA 1-35 species'!FS35 + 'Regional Exposure'!J19) / 2) + ROW()/1000</f>
        <v>#DIV/0!</v>
      </c>
      <c r="AJ33" s="153" t="e">
        <f>'CVA 1-35 species'!FX35 * 'Regional Exposure'!J19 /( ('CVA 1-35 species'!FX35 + 'Regional Exposure'!J19) / 2) + ROW()/1000</f>
        <v>#DIV/0!</v>
      </c>
      <c r="AK33" s="130" t="e">
        <f>'CVA 36-50 species'!$J35 * 'Regional Exposure'!J19 /( ('CVA 36-50 species'!J35 + 'Regional Exposure'!J19) / 2) + ROW()/1000</f>
        <v>#DIV/0!</v>
      </c>
      <c r="AL33" s="153" t="e">
        <f>'CVA 36-50 species'!$O35 * 'Regional Exposure'!J19 /( ('CVA 36-50 species'!O35 + 'Regional Exposure'!J19) / 2) + ROW()/1000</f>
        <v>#DIV/0!</v>
      </c>
      <c r="AM33" s="153" t="e">
        <f>'CVA 36-50 species'!$T35 * 'Regional Exposure'!J19 /( ('CVA 36-50 species'!T35 + 'Regional Exposure'!J19) / 2) + ROW()/1000</f>
        <v>#DIV/0!</v>
      </c>
      <c r="AN33" s="153" t="e">
        <f>'CVA 36-50 species'!$Y35 * 'Regional Exposure'!J19 /( ('CVA 36-50 species'!Y35 + 'Regional Exposure'!J19) / 2) + ROW()/1000</f>
        <v>#DIV/0!</v>
      </c>
      <c r="AO33" s="154" t="e">
        <f>'CVA 36-50 species'!$AD35 * 'Regional Exposure'!J19 /( ('CVA 36-50 species'!AD35 + 'Regional Exposure'!J19) / 2) + ROW()/1000</f>
        <v>#DIV/0!</v>
      </c>
      <c r="AP33" s="153" t="e">
        <f>'CVA 36-50 species'!$AI35 * 'Regional Exposure'!J19 /( ('CVA 36-50 species'!AI35 + 'Regional Exposure'!J19) / 2) + ROW()/1000</f>
        <v>#DIV/0!</v>
      </c>
      <c r="AQ33" s="153" t="e">
        <f>'CVA 36-50 species'!$AN35 * 'Regional Exposure'!J19 /( ('CVA 36-50 species'!AN35 + 'Regional Exposure'!J19) / 2) + ROW()/1000</f>
        <v>#DIV/0!</v>
      </c>
      <c r="AR33" s="153" t="e">
        <f>'CVA 36-50 species'!$AS35 * 'Regional Exposure'!J19 /( ('CVA 36-50 species'!AS35 + 'Regional Exposure'!J19) / 2) + ROW()/1000</f>
        <v>#DIV/0!</v>
      </c>
      <c r="AS33" s="153" t="e">
        <f>'CVA 36-50 species'!$AX35 * 'Regional Exposure'!J19 /( ('CVA 36-50 species'!AX35 + 'Regional Exposure'!J19) / 2) + ROW()/1000</f>
        <v>#DIV/0!</v>
      </c>
      <c r="AT33" s="153" t="e">
        <f>'CVA 36-50 species'!$BC35 * 'Regional Exposure'!J19 /( ('CVA 36-50 species'!BC35 + 'Regional Exposure'!J19) / 2) + ROW()/1000</f>
        <v>#DIV/0!</v>
      </c>
      <c r="AU33" s="153" t="e">
        <f>'CVA 36-50 species'!$BH35 * 'Regional Exposure'!J19 /( ('CVA 36-50 species'!BH35 + 'Regional Exposure'!J19) / 2) + ROW()/1000</f>
        <v>#DIV/0!</v>
      </c>
      <c r="AV33" s="153" t="e">
        <f>'CVA 36-50 species'!$BM35 * 'Regional Exposure'!J19 /( ('CVA 36-50 species'!BM35 + 'Regional Exposure'!J19) / 2) + ROW()/1000</f>
        <v>#DIV/0!</v>
      </c>
      <c r="AW33" s="153" t="e">
        <f>'CVA 36-50 species'!$BR35 * 'Regional Exposure'!J19 /( ('CVA 36-50 species'!BR35 + 'Regional Exposure'!J19) / 2) + ROW()/1000</f>
        <v>#DIV/0!</v>
      </c>
      <c r="AX33" s="153" t="e">
        <f>'CVA 36-50 species'!$BW35 * 'Regional Exposure'!J19 /( ('CVA 36-50 species'!BW35 + 'Regional Exposure'!J19) / 2) + ROW()/1000</f>
        <v>#DIV/0!</v>
      </c>
      <c r="AY33" s="153" t="e">
        <f>'CVA 36-50 species'!$CB35 * 'Regional Exposure'!J19 /( ('CVA 36-50 species'!CB35 + 'Regional Exposure'!J19) / 2) + ROW()/1000</f>
        <v>#DIV/0!</v>
      </c>
    </row>
    <row r="34" spans="1:51" ht="15" customHeight="1">
      <c r="A34" s="152" t="s">
        <v>115</v>
      </c>
      <c r="B34" s="130" t="e">
        <f>'CVA 1-35 species'!$J36 * 'Regional Exposure'!J20 /( ('CVA 1-35 species'!J36 + 'Regional Exposure'!J20) / 2) + ROW()/1000</f>
        <v>#DIV/0!</v>
      </c>
      <c r="C34" s="153" t="e">
        <f>'CVA 1-35 species'!O36 * 'Regional Exposure'!J20 /( ('CVA 1-35 species'!O36 + 'Regional Exposure'!J20) / 2) + ROW()/1000</f>
        <v>#DIV/0!</v>
      </c>
      <c r="D34" s="153" t="e">
        <f>'CVA 1-35 species'!T36 * 'Regional Exposure'!J20 /( ('CVA 1-35 species'!T36 + 'Regional Exposure'!J20) / 2) + ROW()/1000</f>
        <v>#DIV/0!</v>
      </c>
      <c r="E34" s="153" t="e">
        <f>'CVA 1-35 species'!Y36 * 'Regional Exposure'!J20 /( ('CVA 1-35 species'!Y36 + 'Regional Exposure'!J20) / 2) + ROW()/1000</f>
        <v>#DIV/0!</v>
      </c>
      <c r="F34" s="153" t="e">
        <f>'CVA 1-35 species'!AD36 * 'Regional Exposure'!J20 /( ('CVA 1-35 species'!AD36 + 'Regional Exposure'!J20) / 2) + ROW()/1000</f>
        <v>#DIV/0!</v>
      </c>
      <c r="G34" s="153" t="e">
        <f>'CVA 1-35 species'!AI36 * 'Regional Exposure'!J20 /( ('CVA 1-35 species'!AI36 + 'Regional Exposure'!J20) / 2) + ROW()/1000</f>
        <v>#DIV/0!</v>
      </c>
      <c r="H34" s="153" t="e">
        <f>'CVA 1-35 species'!AN36 * 'Regional Exposure'!J20 /( ('CVA 1-35 species'!AN36 + 'Regional Exposure'!J20) / 2) + ROW()/1000</f>
        <v>#DIV/0!</v>
      </c>
      <c r="I34" s="153" t="e">
        <f>'CVA 1-35 species'!AS36 * 'Regional Exposure'!J20 /( ('CVA 1-35 species'!AS36 + 'Regional Exposure'!J20) / 2) + ROW()/1000</f>
        <v>#DIV/0!</v>
      </c>
      <c r="J34" s="153" t="e">
        <f>'CVA 1-35 species'!AX36 * 'Regional Exposure'!J20 /( ('CVA 1-35 species'!AX36 + 'Regional Exposure'!J20) / 2) + ROW()/1000</f>
        <v>#DIV/0!</v>
      </c>
      <c r="K34" s="153" t="e">
        <f>'CVA 1-35 species'!BC36 * 'Regional Exposure'!J20 /( ('CVA 1-35 species'!BC36 + 'Regional Exposure'!J20) / 2) + ROW()/1000</f>
        <v>#DIV/0!</v>
      </c>
      <c r="L34" s="153" t="e">
        <f>'CVA 1-35 species'!BH36 * 'Regional Exposure'!J20 /( ('CVA 1-35 species'!BH36 + 'Regional Exposure'!J20) / 2) + ROW()/1000</f>
        <v>#DIV/0!</v>
      </c>
      <c r="M34" s="153" t="e">
        <f>'CVA 1-35 species'!BM36 * 'Regional Exposure'!J20 /( ('CVA 1-35 species'!BM36 + 'Regional Exposure'!J20) / 2) + ROW()/1000</f>
        <v>#DIV/0!</v>
      </c>
      <c r="N34" s="153" t="e">
        <f>'CVA 1-35 species'!BR36 * 'Regional Exposure'!J20 /( ('CVA 1-35 species'!BR36 + 'Regional Exposure'!J20) / 2) + ROW()/1000</f>
        <v>#DIV/0!</v>
      </c>
      <c r="O34" s="153" t="e">
        <f>'CVA 1-35 species'!BW36 * 'Regional Exposure'!J20 /( ('CVA 1-35 species'!BW36 + 'Regional Exposure'!J20) / 2) + ROW()/1000</f>
        <v>#DIV/0!</v>
      </c>
      <c r="P34" s="153" t="e">
        <f>'CVA 1-35 species'!CB36 * 'Regional Exposure'!J20 /( ('CVA 1-35 species'!CB36 + 'Regional Exposure'!J20) / 2) + ROW()/1000</f>
        <v>#DIV/0!</v>
      </c>
      <c r="Q34" s="153" t="e">
        <f>'CVA 1-35 species'!CG36 * 'Regional Exposure'!J20 /( ('CVA 1-35 species'!CG36 + 'Regional Exposure'!J20) / 2) + ROW()/1000</f>
        <v>#DIV/0!</v>
      </c>
      <c r="R34" s="153" t="e">
        <f>'CVA 1-35 species'!CL36 * 'Regional Exposure'!J20 /( ('CVA 1-35 species'!CL36 + 'Regional Exposure'!J20) / 2) + ROW()/1000</f>
        <v>#DIV/0!</v>
      </c>
      <c r="S34" s="153" t="e">
        <f>'CVA 1-35 species'!CQ36 * 'Regional Exposure'!J20 /( ('CVA 1-35 species'!CQ36 + 'Regional Exposure'!J20) / 2) + ROW()/1000</f>
        <v>#DIV/0!</v>
      </c>
      <c r="T34" s="153" t="e">
        <f>'CVA 1-35 species'!CV36 * 'Regional Exposure'!J20 /( ('CVA 1-35 species'!CV36 + 'Regional Exposure'!J20) / 2) + ROW()/1000</f>
        <v>#DIV/0!</v>
      </c>
      <c r="U34" s="153" t="e">
        <f>'CVA 1-35 species'!DA36 * 'Regional Exposure'!J20 /( ('CVA 1-35 species'!DA36 + 'Regional Exposure'!J20) / 2) + ROW()/1000</f>
        <v>#DIV/0!</v>
      </c>
      <c r="V34" s="153" t="e">
        <f>'CVA 1-35 species'!DF36 * 'Regional Exposure'!J20 /( ('CVA 1-35 species'!DF36 + 'Regional Exposure'!J20) / 2) + ROW()/1000</f>
        <v>#DIV/0!</v>
      </c>
      <c r="W34" s="153" t="e">
        <f>'CVA 1-35 species'!DK36 * 'Regional Exposure'!J20 /( ('CVA 1-35 species'!DK36 + 'Regional Exposure'!J20) / 2) + ROW()/1000</f>
        <v>#DIV/0!</v>
      </c>
      <c r="X34" s="153" t="e">
        <f>'CVA 1-35 species'!DP36 * 'Regional Exposure'!J20 /( ('CVA 1-35 species'!DP36 + 'Regional Exposure'!J20) / 2) + ROW()/1000</f>
        <v>#DIV/0!</v>
      </c>
      <c r="Y34" s="153" t="e">
        <f>'CVA 1-35 species'!DU36 * 'Regional Exposure'!J20 /( ('CVA 1-35 species'!DU36 + 'Regional Exposure'!J20) / 2) + ROW()/1000</f>
        <v>#DIV/0!</v>
      </c>
      <c r="Z34" s="153" t="e">
        <f>'CVA 1-35 species'!DZ36 * 'Regional Exposure'!J20 /( ('CVA 1-35 species'!DZ36 + 'Regional Exposure'!J20) / 2) + ROW()/1000</f>
        <v>#DIV/0!</v>
      </c>
      <c r="AA34" s="153" t="e">
        <f>'CVA 1-35 species'!EE36 * 'Regional Exposure'!J20 /( ('CVA 1-35 species'!EE36 + 'Regional Exposure'!J20) / 2) + ROW()/1000</f>
        <v>#DIV/0!</v>
      </c>
      <c r="AB34" s="153" t="e">
        <f>'CVA 1-35 species'!EJ36 * 'Regional Exposure'!J20 /( ('CVA 1-35 species'!EJ36 + 'Regional Exposure'!J20) / 2) + ROW()/1000</f>
        <v>#DIV/0!</v>
      </c>
      <c r="AC34" s="153" t="e">
        <f>'CVA 1-35 species'!EO36 * 'Regional Exposure'!J20 /( ('CVA 1-35 species'!EO36 + 'Regional Exposure'!J20) / 2) + ROW()/1000</f>
        <v>#DIV/0!</v>
      </c>
      <c r="AD34" s="153" t="e">
        <f>'CVA 1-35 species'!ET36 * 'Regional Exposure'!J20 /( ('CVA 1-35 species'!ET36 + 'Regional Exposure'!J20) / 2) + ROW()/1000</f>
        <v>#DIV/0!</v>
      </c>
      <c r="AE34" s="153" t="e">
        <f>'CVA 1-35 species'!EY36 * 'Regional Exposure'!J20 /( ('CVA 1-35 species'!EY36 + 'Regional Exposure'!J20) / 2) + ROW()/1000</f>
        <v>#DIV/0!</v>
      </c>
      <c r="AF34" s="153" t="e">
        <f>'CVA 1-35 species'!FD36 * 'Regional Exposure'!J20 /( ('CVA 1-35 species'!FD36 + 'Regional Exposure'!J20) / 2) + ROW()/1000</f>
        <v>#DIV/0!</v>
      </c>
      <c r="AG34" s="153" t="e">
        <f>'CVA 1-35 species'!FI36 * 'Regional Exposure'!J20 /( ('CVA 1-35 species'!FI36 + 'Regional Exposure'!J20) / 2) + ROW()/1000</f>
        <v>#DIV/0!</v>
      </c>
      <c r="AH34" s="153" t="e">
        <f>'CVA 1-35 species'!FN36 * 'Regional Exposure'!J20 /( ('CVA 1-35 species'!FN36 + 'Regional Exposure'!J20) / 2) + ROW()/1000</f>
        <v>#DIV/0!</v>
      </c>
      <c r="AI34" s="153" t="e">
        <f>'CVA 1-35 species'!FS36 * 'Regional Exposure'!J20 /( ('CVA 1-35 species'!FS36 + 'Regional Exposure'!J20) / 2) + ROW()/1000</f>
        <v>#DIV/0!</v>
      </c>
      <c r="AJ34" s="153" t="e">
        <f>'CVA 1-35 species'!FX36 * 'Regional Exposure'!J20 /( ('CVA 1-35 species'!FX36 + 'Regional Exposure'!J20) / 2) + ROW()/1000</f>
        <v>#DIV/0!</v>
      </c>
      <c r="AK34" s="130" t="e">
        <f>'CVA 36-50 species'!$J36 * 'Regional Exposure'!J20 /( ('CVA 36-50 species'!J36 + 'Regional Exposure'!J20) / 2) + ROW()/1000</f>
        <v>#DIV/0!</v>
      </c>
      <c r="AL34" s="153" t="e">
        <f>'CVA 36-50 species'!$O36 * 'Regional Exposure'!J20 /( ('CVA 36-50 species'!O36 + 'Regional Exposure'!J20) / 2) + ROW()/1000</f>
        <v>#DIV/0!</v>
      </c>
      <c r="AM34" s="153" t="e">
        <f>'CVA 36-50 species'!$T36 * 'Regional Exposure'!J20 /( ('CVA 36-50 species'!T36 + 'Regional Exposure'!J20) / 2) + ROW()/1000</f>
        <v>#DIV/0!</v>
      </c>
      <c r="AN34" s="153" t="e">
        <f>'CVA 36-50 species'!$Y36 * 'Regional Exposure'!J20 /( ('CVA 36-50 species'!Y36 + 'Regional Exposure'!J20) / 2) + ROW()/1000</f>
        <v>#DIV/0!</v>
      </c>
      <c r="AO34" s="154" t="e">
        <f>'CVA 36-50 species'!$AD36 * 'Regional Exposure'!J20 /( ('CVA 36-50 species'!AD36 + 'Regional Exposure'!J20) / 2) + ROW()/1000</f>
        <v>#DIV/0!</v>
      </c>
      <c r="AP34" s="153" t="e">
        <f>'CVA 36-50 species'!$AI36 * 'Regional Exposure'!J20 /( ('CVA 36-50 species'!AI36 + 'Regional Exposure'!J20) / 2) + ROW()/1000</f>
        <v>#DIV/0!</v>
      </c>
      <c r="AQ34" s="153" t="e">
        <f>'CVA 36-50 species'!$AN36 * 'Regional Exposure'!J20 /( ('CVA 36-50 species'!AN36 + 'Regional Exposure'!J20) / 2) + ROW()/1000</f>
        <v>#DIV/0!</v>
      </c>
      <c r="AR34" s="153" t="e">
        <f>'CVA 36-50 species'!$AS36 * 'Regional Exposure'!J20 /( ('CVA 36-50 species'!AS36 + 'Regional Exposure'!J20) / 2) + ROW()/1000</f>
        <v>#DIV/0!</v>
      </c>
      <c r="AS34" s="153" t="e">
        <f>'CVA 36-50 species'!$AX36 * 'Regional Exposure'!J20 /( ('CVA 36-50 species'!AX36 + 'Regional Exposure'!J20) / 2) + ROW()/1000</f>
        <v>#DIV/0!</v>
      </c>
      <c r="AT34" s="153" t="e">
        <f>'CVA 36-50 species'!$BC36 * 'Regional Exposure'!J20 /( ('CVA 36-50 species'!BC36 + 'Regional Exposure'!J20) / 2) + ROW()/1000</f>
        <v>#DIV/0!</v>
      </c>
      <c r="AU34" s="153" t="e">
        <f>'CVA 36-50 species'!$BH36 * 'Regional Exposure'!J20 /( ('CVA 36-50 species'!BH36 + 'Regional Exposure'!J20) / 2) + ROW()/1000</f>
        <v>#DIV/0!</v>
      </c>
      <c r="AV34" s="153" t="e">
        <f>'CVA 36-50 species'!$BM36 * 'Regional Exposure'!J20 /( ('CVA 36-50 species'!BM36 + 'Regional Exposure'!J20) / 2) + ROW()/1000</f>
        <v>#DIV/0!</v>
      </c>
      <c r="AW34" s="153" t="e">
        <f>'CVA 36-50 species'!$BR36 * 'Regional Exposure'!J20 /( ('CVA 36-50 species'!BR36 + 'Regional Exposure'!J20) / 2) + ROW()/1000</f>
        <v>#DIV/0!</v>
      </c>
      <c r="AX34" s="153" t="e">
        <f>'CVA 36-50 species'!$BW36 * 'Regional Exposure'!J20 /( ('CVA 36-50 species'!BW36 + 'Regional Exposure'!J20) / 2) + ROW()/1000</f>
        <v>#DIV/0!</v>
      </c>
      <c r="AY34" s="153" t="e">
        <f>'CVA 36-50 species'!$CB36 * 'Regional Exposure'!J20 /( ('CVA 36-50 species'!CB36 + 'Regional Exposure'!J20) / 2) + ROW()/1000</f>
        <v>#DIV/0!</v>
      </c>
    </row>
    <row r="35" spans="1:51" ht="15" customHeight="1">
      <c r="A35" s="152" t="s">
        <v>107</v>
      </c>
      <c r="B35" s="130" t="e">
        <f>'CVA 1-35 species'!$J37 * 'Regional Exposure'!J21 /( ('CVA 1-35 species'!J37 + 'Regional Exposure'!J21) / 2) + ROW()/1000</f>
        <v>#DIV/0!</v>
      </c>
      <c r="C35" s="153" t="e">
        <f>'CVA 1-35 species'!O37 * 'Regional Exposure'!J21 /( ('CVA 1-35 species'!O37 + 'Regional Exposure'!J21) / 2) + ROW()/1000</f>
        <v>#DIV/0!</v>
      </c>
      <c r="D35" s="153" t="e">
        <f>'CVA 1-35 species'!T37 * 'Regional Exposure'!J21 /( ('CVA 1-35 species'!T37 + 'Regional Exposure'!J21) / 2) + ROW()/1000</f>
        <v>#DIV/0!</v>
      </c>
      <c r="E35" s="153" t="e">
        <f>'CVA 1-35 species'!Y37 * 'Regional Exposure'!J21 /( ('CVA 1-35 species'!Y37 + 'Regional Exposure'!J21) / 2) + ROW()/1000</f>
        <v>#DIV/0!</v>
      </c>
      <c r="F35" s="153" t="e">
        <f>'CVA 1-35 species'!AD37 * 'Regional Exposure'!J21 /( ('CVA 1-35 species'!AD37 + 'Regional Exposure'!J21) / 2) + ROW()/1000</f>
        <v>#DIV/0!</v>
      </c>
      <c r="G35" s="153" t="e">
        <f>'CVA 1-35 species'!AI37 * 'Regional Exposure'!J21 /( ('CVA 1-35 species'!AI37 + 'Regional Exposure'!J21) / 2) + ROW()/1000</f>
        <v>#DIV/0!</v>
      </c>
      <c r="H35" s="153" t="e">
        <f>'CVA 1-35 species'!AN37 * 'Regional Exposure'!J21 /( ('CVA 1-35 species'!AN37 + 'Regional Exposure'!J21) / 2) + ROW()/1000</f>
        <v>#DIV/0!</v>
      </c>
      <c r="I35" s="153" t="e">
        <f>'CVA 1-35 species'!AS37 * 'Regional Exposure'!J21 /( ('CVA 1-35 species'!AS37 + 'Regional Exposure'!J21) / 2) + ROW()/1000</f>
        <v>#DIV/0!</v>
      </c>
      <c r="J35" s="153" t="e">
        <f>'CVA 1-35 species'!AX37 * 'Regional Exposure'!J21 /( ('CVA 1-35 species'!AX37 + 'Regional Exposure'!J21) / 2) + ROW()/1000</f>
        <v>#DIV/0!</v>
      </c>
      <c r="K35" s="153" t="e">
        <f>'CVA 1-35 species'!BC37 * 'Regional Exposure'!J21 /( ('CVA 1-35 species'!BC37 + 'Regional Exposure'!J21) / 2) + ROW()/1000</f>
        <v>#DIV/0!</v>
      </c>
      <c r="L35" s="153" t="e">
        <f>'CVA 1-35 species'!BH37 * 'Regional Exposure'!J21 /( ('CVA 1-35 species'!BH37 + 'Regional Exposure'!J21) / 2) + ROW()/1000</f>
        <v>#DIV/0!</v>
      </c>
      <c r="M35" s="153" t="e">
        <f>'CVA 1-35 species'!BM37 * 'Regional Exposure'!J21 /( ('CVA 1-35 species'!BM37 + 'Regional Exposure'!J21) / 2) + ROW()/1000</f>
        <v>#DIV/0!</v>
      </c>
      <c r="N35" s="153" t="e">
        <f>'CVA 1-35 species'!BR37 * 'Regional Exposure'!J21 /( ('CVA 1-35 species'!BR37 + 'Regional Exposure'!J21) / 2) + ROW()/1000</f>
        <v>#DIV/0!</v>
      </c>
      <c r="O35" s="153" t="e">
        <f>'CVA 1-35 species'!BW37 * 'Regional Exposure'!J21 /( ('CVA 1-35 species'!BW37 + 'Regional Exposure'!J21) / 2) + ROW()/1000</f>
        <v>#DIV/0!</v>
      </c>
      <c r="P35" s="153" t="e">
        <f>'CVA 1-35 species'!CB37 * 'Regional Exposure'!J21 /( ('CVA 1-35 species'!CB37 + 'Regional Exposure'!J21) / 2) + ROW()/1000</f>
        <v>#DIV/0!</v>
      </c>
      <c r="Q35" s="153" t="e">
        <f>'CVA 1-35 species'!CG37 * 'Regional Exposure'!J21 /( ('CVA 1-35 species'!CG37 + 'Regional Exposure'!J21) / 2) + ROW()/1000</f>
        <v>#DIV/0!</v>
      </c>
      <c r="R35" s="153" t="e">
        <f>'CVA 1-35 species'!CL37 * 'Regional Exposure'!J21 /( ('CVA 1-35 species'!CL37 + 'Regional Exposure'!J21) / 2) + ROW()/1000</f>
        <v>#DIV/0!</v>
      </c>
      <c r="S35" s="153" t="e">
        <f>'CVA 1-35 species'!CQ37 * 'Regional Exposure'!J21 /( ('CVA 1-35 species'!CQ37 + 'Regional Exposure'!J21) / 2) + ROW()/1000</f>
        <v>#DIV/0!</v>
      </c>
      <c r="T35" s="153" t="e">
        <f>'CVA 1-35 species'!CV37 * 'Regional Exposure'!J21 /( ('CVA 1-35 species'!CV37 + 'Regional Exposure'!J21) / 2) + ROW()/1000</f>
        <v>#DIV/0!</v>
      </c>
      <c r="U35" s="153" t="e">
        <f>'CVA 1-35 species'!DA37 * 'Regional Exposure'!J21 /( ('CVA 1-35 species'!DA37 + 'Regional Exposure'!J21) / 2) + ROW()/1000</f>
        <v>#DIV/0!</v>
      </c>
      <c r="V35" s="153" t="e">
        <f>'CVA 1-35 species'!DF37 * 'Regional Exposure'!J21 /( ('CVA 1-35 species'!DF37 + 'Regional Exposure'!J21) / 2) + ROW()/1000</f>
        <v>#DIV/0!</v>
      </c>
      <c r="W35" s="153" t="e">
        <f>'CVA 1-35 species'!DK37 * 'Regional Exposure'!J21 /( ('CVA 1-35 species'!DK37 + 'Regional Exposure'!J21) / 2) + ROW()/1000</f>
        <v>#DIV/0!</v>
      </c>
      <c r="X35" s="153" t="e">
        <f>'CVA 1-35 species'!DP37 * 'Regional Exposure'!J21 /( ('CVA 1-35 species'!DP37 + 'Regional Exposure'!J21) / 2) + ROW()/1000</f>
        <v>#DIV/0!</v>
      </c>
      <c r="Y35" s="153" t="e">
        <f>'CVA 1-35 species'!DU37 * 'Regional Exposure'!J21 /( ('CVA 1-35 species'!DU37 + 'Regional Exposure'!J21) / 2) + ROW()/1000</f>
        <v>#DIV/0!</v>
      </c>
      <c r="Z35" s="153" t="e">
        <f>'CVA 1-35 species'!DZ37 * 'Regional Exposure'!J21 /( ('CVA 1-35 species'!DZ37 + 'Regional Exposure'!J21) / 2) + ROW()/1000</f>
        <v>#DIV/0!</v>
      </c>
      <c r="AA35" s="153" t="e">
        <f>'CVA 1-35 species'!EE37 * 'Regional Exposure'!J21 /( ('CVA 1-35 species'!EE37 + 'Regional Exposure'!J21) / 2) + ROW()/1000</f>
        <v>#DIV/0!</v>
      </c>
      <c r="AB35" s="153" t="e">
        <f>'CVA 1-35 species'!EJ37 * 'Regional Exposure'!J21 /( ('CVA 1-35 species'!EJ37 + 'Regional Exposure'!J21) / 2) + ROW()/1000</f>
        <v>#DIV/0!</v>
      </c>
      <c r="AC35" s="153" t="e">
        <f>'CVA 1-35 species'!EO37 * 'Regional Exposure'!J21 /( ('CVA 1-35 species'!EO37 + 'Regional Exposure'!J21) / 2) + ROW()/1000</f>
        <v>#DIV/0!</v>
      </c>
      <c r="AD35" s="153" t="e">
        <f>'CVA 1-35 species'!ET37 * 'Regional Exposure'!J21 /( ('CVA 1-35 species'!ET37 + 'Regional Exposure'!J21) / 2) + ROW()/1000</f>
        <v>#DIV/0!</v>
      </c>
      <c r="AE35" s="153" t="e">
        <f>'CVA 1-35 species'!EY37 * 'Regional Exposure'!J21 /( ('CVA 1-35 species'!EY37 + 'Regional Exposure'!J21) / 2) + ROW()/1000</f>
        <v>#DIV/0!</v>
      </c>
      <c r="AF35" s="153" t="e">
        <f>'CVA 1-35 species'!FD37 * 'Regional Exposure'!J21 /( ('CVA 1-35 species'!FD37 + 'Regional Exposure'!J21) / 2) + ROW()/1000</f>
        <v>#DIV/0!</v>
      </c>
      <c r="AG35" s="153" t="e">
        <f>'CVA 1-35 species'!FI37 * 'Regional Exposure'!J21 /( ('CVA 1-35 species'!FI37 + 'Regional Exposure'!J21) / 2) + ROW()/1000</f>
        <v>#DIV/0!</v>
      </c>
      <c r="AH35" s="153" t="e">
        <f>'CVA 1-35 species'!FN37 * 'Regional Exposure'!J21 /( ('CVA 1-35 species'!FN37 + 'Regional Exposure'!J21) / 2) + ROW()/1000</f>
        <v>#DIV/0!</v>
      </c>
      <c r="AI35" s="153" t="e">
        <f>'CVA 1-35 species'!FS37 * 'Regional Exposure'!J21 /( ('CVA 1-35 species'!FS37 + 'Regional Exposure'!J21) / 2) + ROW()/1000</f>
        <v>#DIV/0!</v>
      </c>
      <c r="AJ35" s="153" t="e">
        <f>'CVA 1-35 species'!FX37 * 'Regional Exposure'!J21 /( ('CVA 1-35 species'!FX37 + 'Regional Exposure'!J21) / 2) + ROW()/1000</f>
        <v>#DIV/0!</v>
      </c>
      <c r="AK35" s="130" t="e">
        <f>'CVA 36-50 species'!$J37 * 'Regional Exposure'!J21 /( ('CVA 36-50 species'!J37 + 'Regional Exposure'!J21) / 2) + ROW()/1000</f>
        <v>#DIV/0!</v>
      </c>
      <c r="AL35" s="153" t="e">
        <f>'CVA 36-50 species'!$O37 * 'Regional Exposure'!J21 /( ('CVA 36-50 species'!O37 + 'Regional Exposure'!J21) / 2) + ROW()/1000</f>
        <v>#DIV/0!</v>
      </c>
      <c r="AM35" s="153" t="e">
        <f>'CVA 36-50 species'!$T37 * 'Regional Exposure'!J21 /( ('CVA 36-50 species'!T37 + 'Regional Exposure'!J21) / 2) + ROW()/1000</f>
        <v>#DIV/0!</v>
      </c>
      <c r="AN35" s="153" t="e">
        <f>'CVA 36-50 species'!$Y37 * 'Regional Exposure'!J21 /( ('CVA 36-50 species'!Y37 + 'Regional Exposure'!J21) / 2) + ROW()/1000</f>
        <v>#DIV/0!</v>
      </c>
      <c r="AO35" s="154" t="e">
        <f>'CVA 36-50 species'!$AD37 * 'Regional Exposure'!J21 /( ('CVA 36-50 species'!AD37 + 'Regional Exposure'!J21) / 2) + ROW()/1000</f>
        <v>#DIV/0!</v>
      </c>
      <c r="AP35" s="153" t="e">
        <f>'CVA 36-50 species'!$AI37 * 'Regional Exposure'!J21 /( ('CVA 36-50 species'!AI37 + 'Regional Exposure'!J21) / 2) + ROW()/1000</f>
        <v>#DIV/0!</v>
      </c>
      <c r="AQ35" s="153" t="e">
        <f>'CVA 36-50 species'!$AN37 * 'Regional Exposure'!J21 /( ('CVA 36-50 species'!AN37 + 'Regional Exposure'!J21) / 2) + ROW()/1000</f>
        <v>#DIV/0!</v>
      </c>
      <c r="AR35" s="153" t="e">
        <f>'CVA 36-50 species'!$AS37 * 'Regional Exposure'!J21 /( ('CVA 36-50 species'!AS37 + 'Regional Exposure'!J21) / 2) + ROW()/1000</f>
        <v>#DIV/0!</v>
      </c>
      <c r="AS35" s="153" t="e">
        <f>'CVA 36-50 species'!$AX37 * 'Regional Exposure'!J21 /( ('CVA 36-50 species'!AX37 + 'Regional Exposure'!J21) / 2) + ROW()/1000</f>
        <v>#DIV/0!</v>
      </c>
      <c r="AT35" s="153" t="e">
        <f>'CVA 36-50 species'!$BC37 * 'Regional Exposure'!J21 /( ('CVA 36-50 species'!BC37 + 'Regional Exposure'!J21) / 2) + ROW()/1000</f>
        <v>#DIV/0!</v>
      </c>
      <c r="AU35" s="153" t="e">
        <f>'CVA 36-50 species'!$BH37 * 'Regional Exposure'!J21 /( ('CVA 36-50 species'!BH37 + 'Regional Exposure'!J21) / 2) + ROW()/1000</f>
        <v>#DIV/0!</v>
      </c>
      <c r="AV35" s="153" t="e">
        <f>'CVA 36-50 species'!$BM37 * 'Regional Exposure'!J21 /( ('CVA 36-50 species'!BM37 + 'Regional Exposure'!J21) / 2) + ROW()/1000</f>
        <v>#DIV/0!</v>
      </c>
      <c r="AW35" s="153" t="e">
        <f>'CVA 36-50 species'!$BR37 * 'Regional Exposure'!J21 /( ('CVA 36-50 species'!BR37 + 'Regional Exposure'!J21) / 2) + ROW()/1000</f>
        <v>#DIV/0!</v>
      </c>
      <c r="AX35" s="153" t="e">
        <f>'CVA 36-50 species'!$BW37 * 'Regional Exposure'!J21 /( ('CVA 36-50 species'!BW37 + 'Regional Exposure'!J21) / 2) + ROW()/1000</f>
        <v>#DIV/0!</v>
      </c>
      <c r="AY35" s="153" t="e">
        <f>'CVA 36-50 species'!$CB37 * 'Regional Exposure'!J21 /( ('CVA 36-50 species'!CB37 + 'Regional Exposure'!J21) / 2) + ROW()/1000</f>
        <v>#DIV/0!</v>
      </c>
    </row>
    <row r="36" spans="1:51" ht="15" customHeight="1">
      <c r="A36" s="152" t="s">
        <v>200</v>
      </c>
      <c r="B36" s="130" t="e">
        <f>'CVA 1-35 species'!$J38 * 'Regional Exposure'!J22 /( ('CVA 1-35 species'!J38 + 'Regional Exposure'!J22) / 2) + ROW()/1000</f>
        <v>#DIV/0!</v>
      </c>
      <c r="C36" s="153" t="e">
        <f>'CVA 1-35 species'!O38 * 'Regional Exposure'!J22 /( ('CVA 1-35 species'!O38 + 'Regional Exposure'!J22) / 2) + ROW()/1000</f>
        <v>#DIV/0!</v>
      </c>
      <c r="D36" s="153" t="e">
        <f>'CVA 1-35 species'!T38 * 'Regional Exposure'!J22 /( ('CVA 1-35 species'!T38 + 'Regional Exposure'!J22) / 2) + ROW()/1000</f>
        <v>#DIV/0!</v>
      </c>
      <c r="E36" s="153" t="e">
        <f>'CVA 1-35 species'!Y38 * 'Regional Exposure'!J22 /( ('CVA 1-35 species'!Y38 + 'Regional Exposure'!J22) / 2) + ROW()/1000</f>
        <v>#DIV/0!</v>
      </c>
      <c r="F36" s="153" t="e">
        <f>'CVA 1-35 species'!AD38 * 'Regional Exposure'!J22 /( ('CVA 1-35 species'!AD38 + 'Regional Exposure'!J22) / 2) + ROW()/1000</f>
        <v>#DIV/0!</v>
      </c>
      <c r="G36" s="153" t="e">
        <f>'CVA 1-35 species'!AI38 * 'Regional Exposure'!J22 /( ('CVA 1-35 species'!AI38 + 'Regional Exposure'!J22) / 2) + ROW()/1000</f>
        <v>#DIV/0!</v>
      </c>
      <c r="H36" s="153" t="e">
        <f>'CVA 1-35 species'!AN38 * 'Regional Exposure'!J22 /( ('CVA 1-35 species'!AN38 + 'Regional Exposure'!J22) / 2) + ROW()/1000</f>
        <v>#DIV/0!</v>
      </c>
      <c r="I36" s="153" t="e">
        <f>'CVA 1-35 species'!AS38 * 'Regional Exposure'!J22 /( ('CVA 1-35 species'!AS38 + 'Regional Exposure'!J22) / 2) + ROW()/1000</f>
        <v>#DIV/0!</v>
      </c>
      <c r="J36" s="153" t="e">
        <f>'CVA 1-35 species'!AX38 * 'Regional Exposure'!J22 /( ('CVA 1-35 species'!AX38 + 'Regional Exposure'!J22) / 2) + ROW()/1000</f>
        <v>#DIV/0!</v>
      </c>
      <c r="K36" s="153" t="e">
        <f>'CVA 1-35 species'!BC38 * 'Regional Exposure'!J22 /( ('CVA 1-35 species'!BC38 + 'Regional Exposure'!J22) / 2) + ROW()/1000</f>
        <v>#DIV/0!</v>
      </c>
      <c r="L36" s="153" t="e">
        <f>'CVA 1-35 species'!BH38 * 'Regional Exposure'!J22 /( ('CVA 1-35 species'!BH38 + 'Regional Exposure'!J22) / 2) + ROW()/1000</f>
        <v>#DIV/0!</v>
      </c>
      <c r="M36" s="153" t="e">
        <f>'CVA 1-35 species'!BM38 * 'Regional Exposure'!J22 /( ('CVA 1-35 species'!BM38 + 'Regional Exposure'!J22) / 2) + ROW()/1000</f>
        <v>#DIV/0!</v>
      </c>
      <c r="N36" s="153" t="e">
        <f>'CVA 1-35 species'!BR38 * 'Regional Exposure'!J22 /( ('CVA 1-35 species'!BR38 + 'Regional Exposure'!J22) / 2) + ROW()/1000</f>
        <v>#DIV/0!</v>
      </c>
      <c r="O36" s="153" t="e">
        <f>'CVA 1-35 species'!BW38 * 'Regional Exposure'!J22 /( ('CVA 1-35 species'!BW38 + 'Regional Exposure'!J22) / 2) + ROW()/1000</f>
        <v>#DIV/0!</v>
      </c>
      <c r="P36" s="153" t="e">
        <f>'CVA 1-35 species'!CB38 * 'Regional Exposure'!J22 /( ('CVA 1-35 species'!CB38 + 'Regional Exposure'!J22) / 2) + ROW()/1000</f>
        <v>#DIV/0!</v>
      </c>
      <c r="Q36" s="153" t="e">
        <f>'CVA 1-35 species'!CG38 * 'Regional Exposure'!J22 /( ('CVA 1-35 species'!CG38 + 'Regional Exposure'!J22) / 2) + ROW()/1000</f>
        <v>#DIV/0!</v>
      </c>
      <c r="R36" s="153" t="e">
        <f>'CVA 1-35 species'!CL38 * 'Regional Exposure'!J22 /( ('CVA 1-35 species'!CL38 + 'Regional Exposure'!J22) / 2) + ROW()/1000</f>
        <v>#DIV/0!</v>
      </c>
      <c r="S36" s="153" t="e">
        <f>'CVA 1-35 species'!CQ38 * 'Regional Exposure'!J22 /( ('CVA 1-35 species'!CQ38 + 'Regional Exposure'!J22) / 2) + ROW()/1000</f>
        <v>#DIV/0!</v>
      </c>
      <c r="T36" s="153" t="e">
        <f>'CVA 1-35 species'!CV38 * 'Regional Exposure'!J22 /( ('CVA 1-35 species'!CV38 + 'Regional Exposure'!J22) / 2) + ROW()/1000</f>
        <v>#DIV/0!</v>
      </c>
      <c r="U36" s="153" t="e">
        <f>'CVA 1-35 species'!DA38 * 'Regional Exposure'!J22 /( ('CVA 1-35 species'!DA38 + 'Regional Exposure'!J22) / 2) + ROW()/1000</f>
        <v>#DIV/0!</v>
      </c>
      <c r="V36" s="153" t="e">
        <f>'CVA 1-35 species'!DF38 * 'Regional Exposure'!J22 /( ('CVA 1-35 species'!DF38 + 'Regional Exposure'!J22) / 2) + ROW()/1000</f>
        <v>#DIV/0!</v>
      </c>
      <c r="W36" s="153" t="e">
        <f>'CVA 1-35 species'!DK38 * 'Regional Exposure'!J22 /( ('CVA 1-35 species'!DK38 + 'Regional Exposure'!J22) / 2) + ROW()/1000</f>
        <v>#DIV/0!</v>
      </c>
      <c r="X36" s="153" t="e">
        <f>'CVA 1-35 species'!DP38 * 'Regional Exposure'!J22 /( ('CVA 1-35 species'!DP38 + 'Regional Exposure'!J22) / 2) + ROW()/1000</f>
        <v>#DIV/0!</v>
      </c>
      <c r="Y36" s="153" t="e">
        <f>'CVA 1-35 species'!DU38 * 'Regional Exposure'!J22 /( ('CVA 1-35 species'!DU38 + 'Regional Exposure'!J22) / 2) + ROW()/1000</f>
        <v>#DIV/0!</v>
      </c>
      <c r="Z36" s="153" t="e">
        <f>'CVA 1-35 species'!DZ38 * 'Regional Exposure'!J22 /( ('CVA 1-35 species'!DZ38 + 'Regional Exposure'!J22) / 2) + ROW()/1000</f>
        <v>#DIV/0!</v>
      </c>
      <c r="AA36" s="153" t="e">
        <f>'CVA 1-35 species'!EE38 * 'Regional Exposure'!J22 /( ('CVA 1-35 species'!EE38 + 'Regional Exposure'!J22) / 2) + ROW()/1000</f>
        <v>#DIV/0!</v>
      </c>
      <c r="AB36" s="153" t="e">
        <f>'CVA 1-35 species'!EJ38 * 'Regional Exposure'!J22 /( ('CVA 1-35 species'!EJ38 + 'Regional Exposure'!J22) / 2) + ROW()/1000</f>
        <v>#DIV/0!</v>
      </c>
      <c r="AC36" s="153" t="e">
        <f>'CVA 1-35 species'!EO38 * 'Regional Exposure'!J22 /( ('CVA 1-35 species'!EO38 + 'Regional Exposure'!J22) / 2) + ROW()/1000</f>
        <v>#DIV/0!</v>
      </c>
      <c r="AD36" s="153" t="e">
        <f>'CVA 1-35 species'!ET38 * 'Regional Exposure'!J22 /( ('CVA 1-35 species'!ET38 + 'Regional Exposure'!J22) / 2) + ROW()/1000</f>
        <v>#DIV/0!</v>
      </c>
      <c r="AE36" s="153" t="e">
        <f>'CVA 1-35 species'!EY38 * 'Regional Exposure'!J22 /( ('CVA 1-35 species'!EY38 + 'Regional Exposure'!J22) / 2) + ROW()/1000</f>
        <v>#DIV/0!</v>
      </c>
      <c r="AF36" s="153" t="e">
        <f>'CVA 1-35 species'!FD38 * 'Regional Exposure'!J22 /( ('CVA 1-35 species'!FD38 + 'Regional Exposure'!J22) / 2) + ROW()/1000</f>
        <v>#DIV/0!</v>
      </c>
      <c r="AG36" s="153" t="e">
        <f>'CVA 1-35 species'!FI38 * 'Regional Exposure'!J22 /( ('CVA 1-35 species'!FI38 + 'Regional Exposure'!J22) / 2) + ROW()/1000</f>
        <v>#DIV/0!</v>
      </c>
      <c r="AH36" s="153" t="e">
        <f>'CVA 1-35 species'!FN38 * 'Regional Exposure'!J22 /( ('CVA 1-35 species'!FN38 + 'Regional Exposure'!J22) / 2) + ROW()/1000</f>
        <v>#DIV/0!</v>
      </c>
      <c r="AI36" s="153" t="e">
        <f>'CVA 1-35 species'!FS38 * 'Regional Exposure'!J22 /( ('CVA 1-35 species'!FS38 + 'Regional Exposure'!J22) / 2) + ROW()/1000</f>
        <v>#DIV/0!</v>
      </c>
      <c r="AJ36" s="153" t="e">
        <f>'CVA 1-35 species'!FX38 * 'Regional Exposure'!J22 /( ('CVA 1-35 species'!FX38 + 'Regional Exposure'!J22) / 2) + ROW()/1000</f>
        <v>#DIV/0!</v>
      </c>
      <c r="AK36" s="130" t="e">
        <f>'CVA 36-50 species'!$J38 * 'Regional Exposure'!J22 /( ('CVA 36-50 species'!J38 + 'Regional Exposure'!J22) / 2) + ROW()/1000</f>
        <v>#DIV/0!</v>
      </c>
      <c r="AL36" s="153" t="e">
        <f>'CVA 36-50 species'!$O38 * 'Regional Exposure'!J22 /( ('CVA 36-50 species'!O38 + 'Regional Exposure'!J22) / 2) + ROW()/1000</f>
        <v>#DIV/0!</v>
      </c>
      <c r="AM36" s="153" t="e">
        <f>'CVA 36-50 species'!$T38 * 'Regional Exposure'!J22 /( ('CVA 36-50 species'!T38 + 'Regional Exposure'!J22) / 2) + ROW()/1000</f>
        <v>#DIV/0!</v>
      </c>
      <c r="AN36" s="153" t="e">
        <f>'CVA 36-50 species'!$Y38 * 'Regional Exposure'!J22 /( ('CVA 36-50 species'!Y38 + 'Regional Exposure'!J22) / 2) + ROW()/1000</f>
        <v>#DIV/0!</v>
      </c>
      <c r="AO36" s="154" t="e">
        <f>'CVA 36-50 species'!$AD38 * 'Regional Exposure'!J22 /( ('CVA 36-50 species'!AD38 + 'Regional Exposure'!J22) / 2) + ROW()/1000</f>
        <v>#DIV/0!</v>
      </c>
      <c r="AP36" s="153" t="e">
        <f>'CVA 36-50 species'!$AI38 * 'Regional Exposure'!J22 /( ('CVA 36-50 species'!AI38 + 'Regional Exposure'!J22) / 2) + ROW()/1000</f>
        <v>#DIV/0!</v>
      </c>
      <c r="AQ36" s="153" t="e">
        <f>'CVA 36-50 species'!$AN38 * 'Regional Exposure'!J22 /( ('CVA 36-50 species'!AN38 + 'Regional Exposure'!J22) / 2) + ROW()/1000</f>
        <v>#DIV/0!</v>
      </c>
      <c r="AR36" s="153" t="e">
        <f>'CVA 36-50 species'!$AS38 * 'Regional Exposure'!J22 /( ('CVA 36-50 species'!AS38 + 'Regional Exposure'!J22) / 2) + ROW()/1000</f>
        <v>#DIV/0!</v>
      </c>
      <c r="AS36" s="153" t="e">
        <f>'CVA 36-50 species'!$AX38 * 'Regional Exposure'!J22 /( ('CVA 36-50 species'!AX38 + 'Regional Exposure'!J22) / 2) + ROW()/1000</f>
        <v>#DIV/0!</v>
      </c>
      <c r="AT36" s="153" t="e">
        <f>'CVA 36-50 species'!$BC38 * 'Regional Exposure'!J22 /( ('CVA 36-50 species'!BC38 + 'Regional Exposure'!J22) / 2) + ROW()/1000</f>
        <v>#DIV/0!</v>
      </c>
      <c r="AU36" s="153" t="e">
        <f>'CVA 36-50 species'!$BH38 * 'Regional Exposure'!J22 /( ('CVA 36-50 species'!BH38 + 'Regional Exposure'!J22) / 2) + ROW()/1000</f>
        <v>#DIV/0!</v>
      </c>
      <c r="AV36" s="153" t="e">
        <f>'CVA 36-50 species'!$BM38 * 'Regional Exposure'!J22 /( ('CVA 36-50 species'!BM38 + 'Regional Exposure'!J22) / 2) + ROW()/1000</f>
        <v>#DIV/0!</v>
      </c>
      <c r="AW36" s="153" t="e">
        <f>'CVA 36-50 species'!$BR38 * 'Regional Exposure'!J22 /( ('CVA 36-50 species'!BR38 + 'Regional Exposure'!J22) / 2) + ROW()/1000</f>
        <v>#DIV/0!</v>
      </c>
      <c r="AX36" s="153" t="e">
        <f>'CVA 36-50 species'!$BW38 * 'Regional Exposure'!J22 /( ('CVA 36-50 species'!BW38 + 'Regional Exposure'!J22) / 2) + ROW()/1000</f>
        <v>#DIV/0!</v>
      </c>
      <c r="AY36" s="153" t="e">
        <f>'CVA 36-50 species'!$CB38 * 'Regional Exposure'!J22 /( ('CVA 36-50 species'!CB38 + 'Regional Exposure'!J22) / 2) + ROW()/1000</f>
        <v>#DIV/0!</v>
      </c>
    </row>
    <row r="37" spans="1:51" s="21" customFormat="1" ht="15" customHeight="1">
      <c r="A37" s="151" t="s">
        <v>108</v>
      </c>
      <c r="B37" s="130" t="e">
        <f>'CVA 1-35 species'!$J39 * 'Regional Exposure'!J23 /( ('CVA 1-35 species'!J39 + 'Regional Exposure'!J23) / 2) + ROW()/1000</f>
        <v>#DIV/0!</v>
      </c>
      <c r="C37" s="153" t="e">
        <f>'CVA 1-35 species'!O39 * 'Regional Exposure'!J23 /( ('CVA 1-35 species'!O39 + 'Regional Exposure'!J23) / 2) + ROW()/1000</f>
        <v>#DIV/0!</v>
      </c>
      <c r="D37" s="153" t="e">
        <f>'CVA 1-35 species'!T39 * 'Regional Exposure'!J23 /( ('CVA 1-35 species'!T39 + 'Regional Exposure'!J23) / 2) + ROW()/1000</f>
        <v>#DIV/0!</v>
      </c>
      <c r="E37" s="153" t="e">
        <f>'CVA 1-35 species'!Y39 * 'Regional Exposure'!J23 /( ('CVA 1-35 species'!Y39 + 'Regional Exposure'!J23) / 2) + ROW()/1000</f>
        <v>#DIV/0!</v>
      </c>
      <c r="F37" s="153" t="e">
        <f>'CVA 1-35 species'!AD39 * 'Regional Exposure'!J23 /( ('CVA 1-35 species'!AD39 + 'Regional Exposure'!J23) / 2) + ROW()/1000</f>
        <v>#DIV/0!</v>
      </c>
      <c r="G37" s="153" t="e">
        <f>'CVA 1-35 species'!AI39 * 'Regional Exposure'!J23 /( ('CVA 1-35 species'!AI39 + 'Regional Exposure'!J23) / 2) + ROW()/1000</f>
        <v>#DIV/0!</v>
      </c>
      <c r="H37" s="153" t="e">
        <f>'CVA 1-35 species'!AN39 * 'Regional Exposure'!J23 /( ('CVA 1-35 species'!AN39 + 'Regional Exposure'!J23) / 2) + ROW()/1000</f>
        <v>#DIV/0!</v>
      </c>
      <c r="I37" s="153" t="e">
        <f>'CVA 1-35 species'!AS39 * 'Regional Exposure'!J23 /( ('CVA 1-35 species'!AS39 + 'Regional Exposure'!J23) / 2) + ROW()/1000</f>
        <v>#DIV/0!</v>
      </c>
      <c r="J37" s="153" t="e">
        <f>'CVA 1-35 species'!AX39 * 'Regional Exposure'!J23 /( ('CVA 1-35 species'!AX39 + 'Regional Exposure'!J23) / 2) + ROW()/1000</f>
        <v>#DIV/0!</v>
      </c>
      <c r="K37" s="153" t="e">
        <f>'CVA 1-35 species'!BC39 * 'Regional Exposure'!J23 /( ('CVA 1-35 species'!BC39 + 'Regional Exposure'!J23) / 2) + ROW()/1000</f>
        <v>#DIV/0!</v>
      </c>
      <c r="L37" s="153" t="e">
        <f>'CVA 1-35 species'!BH39 * 'Regional Exposure'!J23 /( ('CVA 1-35 species'!BH39 + 'Regional Exposure'!J23) / 2) + ROW()/1000</f>
        <v>#DIV/0!</v>
      </c>
      <c r="M37" s="153" t="e">
        <f>'CVA 1-35 species'!BM39 * 'Regional Exposure'!J23 /( ('CVA 1-35 species'!BM39 + 'Regional Exposure'!J23) / 2) + ROW()/1000</f>
        <v>#DIV/0!</v>
      </c>
      <c r="N37" s="153" t="e">
        <f>'CVA 1-35 species'!BR39 * 'Regional Exposure'!J23 /( ('CVA 1-35 species'!BR39 + 'Regional Exposure'!J23) / 2) + ROW()/1000</f>
        <v>#DIV/0!</v>
      </c>
      <c r="O37" s="153" t="e">
        <f>'CVA 1-35 species'!BW39 * 'Regional Exposure'!J23 /( ('CVA 1-35 species'!BW39 + 'Regional Exposure'!J23) / 2) + ROW()/1000</f>
        <v>#DIV/0!</v>
      </c>
      <c r="P37" s="153" t="e">
        <f>'CVA 1-35 species'!CB39 * 'Regional Exposure'!J23 /( ('CVA 1-35 species'!CB39 + 'Regional Exposure'!J23) / 2) + ROW()/1000</f>
        <v>#DIV/0!</v>
      </c>
      <c r="Q37" s="153" t="e">
        <f>'CVA 1-35 species'!CG39 * 'Regional Exposure'!J23 /( ('CVA 1-35 species'!CG39 + 'Regional Exposure'!J23) / 2) + ROW()/1000</f>
        <v>#DIV/0!</v>
      </c>
      <c r="R37" s="153" t="e">
        <f>'CVA 1-35 species'!CL39 * 'Regional Exposure'!J23 /( ('CVA 1-35 species'!CL39 + 'Regional Exposure'!J23) / 2) + ROW()/1000</f>
        <v>#DIV/0!</v>
      </c>
      <c r="S37" s="153" t="e">
        <f>'CVA 1-35 species'!CQ39 * 'Regional Exposure'!J23 /( ('CVA 1-35 species'!CQ39 + 'Regional Exposure'!J23) / 2) + ROW()/1000</f>
        <v>#DIV/0!</v>
      </c>
      <c r="T37" s="153" t="e">
        <f>'CVA 1-35 species'!CV39 * 'Regional Exposure'!J23 /( ('CVA 1-35 species'!CV39 + 'Regional Exposure'!J23) / 2) + ROW()/1000</f>
        <v>#DIV/0!</v>
      </c>
      <c r="U37" s="153" t="e">
        <f>'CVA 1-35 species'!DA39 * 'Regional Exposure'!J23 /( ('CVA 1-35 species'!DA39 + 'Regional Exposure'!J23) / 2) + ROW()/1000</f>
        <v>#DIV/0!</v>
      </c>
      <c r="V37" s="153" t="e">
        <f>'CVA 1-35 species'!DF39 * 'Regional Exposure'!J23 /( ('CVA 1-35 species'!DF39 + 'Regional Exposure'!J23) / 2) + ROW()/1000</f>
        <v>#DIV/0!</v>
      </c>
      <c r="W37" s="153" t="e">
        <f>'CVA 1-35 species'!DK39 * 'Regional Exposure'!J23 /( ('CVA 1-35 species'!DK39 + 'Regional Exposure'!J23) / 2) + ROW()/1000</f>
        <v>#DIV/0!</v>
      </c>
      <c r="X37" s="153" t="e">
        <f>'CVA 1-35 species'!DP39 * 'Regional Exposure'!J23 /( ('CVA 1-35 species'!DP39 + 'Regional Exposure'!J23) / 2) + ROW()/1000</f>
        <v>#DIV/0!</v>
      </c>
      <c r="Y37" s="153" t="e">
        <f>'CVA 1-35 species'!DU39 * 'Regional Exposure'!J23 /( ('CVA 1-35 species'!DU39 + 'Regional Exposure'!J23) / 2) + ROW()/1000</f>
        <v>#DIV/0!</v>
      </c>
      <c r="Z37" s="153" t="e">
        <f>'CVA 1-35 species'!DZ39 * 'Regional Exposure'!J23 /( ('CVA 1-35 species'!DZ39 + 'Regional Exposure'!J23) / 2) + ROW()/1000</f>
        <v>#DIV/0!</v>
      </c>
      <c r="AA37" s="153" t="e">
        <f>'CVA 1-35 species'!EE39 * 'Regional Exposure'!J23 /( ('CVA 1-35 species'!EE39 + 'Regional Exposure'!J23) / 2) + ROW()/1000</f>
        <v>#DIV/0!</v>
      </c>
      <c r="AB37" s="153" t="e">
        <f>'CVA 1-35 species'!EJ39 * 'Regional Exposure'!J23 /( ('CVA 1-35 species'!EJ39 + 'Regional Exposure'!J23) / 2) + ROW()/1000</f>
        <v>#DIV/0!</v>
      </c>
      <c r="AC37" s="153" t="e">
        <f>'CVA 1-35 species'!EO39 * 'Regional Exposure'!J23 /( ('CVA 1-35 species'!EO39 + 'Regional Exposure'!J23) / 2) + ROW()/1000</f>
        <v>#DIV/0!</v>
      </c>
      <c r="AD37" s="153" t="e">
        <f>'CVA 1-35 species'!ET39 * 'Regional Exposure'!J23 /( ('CVA 1-35 species'!ET39 + 'Regional Exposure'!J23) / 2) + ROW()/1000</f>
        <v>#DIV/0!</v>
      </c>
      <c r="AE37" s="153" t="e">
        <f>'CVA 1-35 species'!EY39 * 'Regional Exposure'!J23 /( ('CVA 1-35 species'!EY39 + 'Regional Exposure'!J23) / 2) + ROW()/1000</f>
        <v>#DIV/0!</v>
      </c>
      <c r="AF37" s="153" t="e">
        <f>'CVA 1-35 species'!FD39 * 'Regional Exposure'!J23 /( ('CVA 1-35 species'!FD39 + 'Regional Exposure'!J23) / 2) + ROW()/1000</f>
        <v>#DIV/0!</v>
      </c>
      <c r="AG37" s="153" t="e">
        <f>'CVA 1-35 species'!FI39 * 'Regional Exposure'!J23 /( ('CVA 1-35 species'!FI39 + 'Regional Exposure'!J23) / 2) + ROW()/1000</f>
        <v>#DIV/0!</v>
      </c>
      <c r="AH37" s="153" t="e">
        <f>'CVA 1-35 species'!FN39 * 'Regional Exposure'!J23 /( ('CVA 1-35 species'!FN39 + 'Regional Exposure'!J23) / 2) + ROW()/1000</f>
        <v>#DIV/0!</v>
      </c>
      <c r="AI37" s="153" t="e">
        <f>'CVA 1-35 species'!FS39 * 'Regional Exposure'!J23 /( ('CVA 1-35 species'!FS39 + 'Regional Exposure'!J23) / 2) + ROW()/1000</f>
        <v>#DIV/0!</v>
      </c>
      <c r="AJ37" s="153" t="e">
        <f>'CVA 1-35 species'!FX39 * 'Regional Exposure'!J23 /( ('CVA 1-35 species'!FX39 + 'Regional Exposure'!J23) / 2) + ROW()/1000</f>
        <v>#DIV/0!</v>
      </c>
      <c r="AK37" s="130" t="e">
        <f>'CVA 36-50 species'!$J39 * 'Regional Exposure'!J23 /( ('CVA 36-50 species'!J39 + 'Regional Exposure'!J23) / 2) + ROW()/1000</f>
        <v>#DIV/0!</v>
      </c>
      <c r="AL37" s="153" t="e">
        <f>'CVA 36-50 species'!$O39 * 'Regional Exposure'!J23 /( ('CVA 36-50 species'!O39 + 'Regional Exposure'!J23) / 2) + ROW()/1000</f>
        <v>#DIV/0!</v>
      </c>
      <c r="AM37" s="153" t="e">
        <f>'CVA 36-50 species'!$T39 * 'Regional Exposure'!J23 /( ('CVA 36-50 species'!T39 + 'Regional Exposure'!J23) / 2) + ROW()/1000</f>
        <v>#DIV/0!</v>
      </c>
      <c r="AN37" s="153" t="e">
        <f>'CVA 36-50 species'!$Y39 * 'Regional Exposure'!J23 /( ('CVA 36-50 species'!Y39 + 'Regional Exposure'!J23) / 2) + ROW()/1000</f>
        <v>#DIV/0!</v>
      </c>
      <c r="AO37" s="154" t="e">
        <f>'CVA 36-50 species'!$AD39 * 'Regional Exposure'!J23 /( ('CVA 36-50 species'!AD39 + 'Regional Exposure'!J23) / 2) + ROW()/1000</f>
        <v>#DIV/0!</v>
      </c>
      <c r="AP37" s="153" t="e">
        <f>'CVA 36-50 species'!$AI39 * 'Regional Exposure'!J23 /( ('CVA 36-50 species'!AI39 + 'Regional Exposure'!J23) / 2) + ROW()/1000</f>
        <v>#DIV/0!</v>
      </c>
      <c r="AQ37" s="153" t="e">
        <f>'CVA 36-50 species'!$AN39 * 'Regional Exposure'!J23 /( ('CVA 36-50 species'!AN39 + 'Regional Exposure'!J23) / 2) + ROW()/1000</f>
        <v>#DIV/0!</v>
      </c>
      <c r="AR37" s="153" t="e">
        <f>'CVA 36-50 species'!$AS39 * 'Regional Exposure'!J23 /( ('CVA 36-50 species'!AS39 + 'Regional Exposure'!J23) / 2) + ROW()/1000</f>
        <v>#DIV/0!</v>
      </c>
      <c r="AS37" s="153" t="e">
        <f>'CVA 36-50 species'!$AX39 * 'Regional Exposure'!J23 /( ('CVA 36-50 species'!AX39 + 'Regional Exposure'!J23) / 2) + ROW()/1000</f>
        <v>#DIV/0!</v>
      </c>
      <c r="AT37" s="153" t="e">
        <f>'CVA 36-50 species'!$BC39 * 'Regional Exposure'!J23 /( ('CVA 36-50 species'!BC39 + 'Regional Exposure'!J23) / 2) + ROW()/1000</f>
        <v>#DIV/0!</v>
      </c>
      <c r="AU37" s="153" t="e">
        <f>'CVA 36-50 species'!$BH39 * 'Regional Exposure'!J23 /( ('CVA 36-50 species'!BH39 + 'Regional Exposure'!J23) / 2) + ROW()/1000</f>
        <v>#DIV/0!</v>
      </c>
      <c r="AV37" s="153" t="e">
        <f>'CVA 36-50 species'!$BM39 * 'Regional Exposure'!J23 /( ('CVA 36-50 species'!BM39 + 'Regional Exposure'!J23) / 2) + ROW()/1000</f>
        <v>#DIV/0!</v>
      </c>
      <c r="AW37" s="153" t="e">
        <f>'CVA 36-50 species'!$BR39 * 'Regional Exposure'!J23 /( ('CVA 36-50 species'!BR39 + 'Regional Exposure'!J23) / 2) + ROW()/1000</f>
        <v>#DIV/0!</v>
      </c>
      <c r="AX37" s="153" t="e">
        <f>'CVA 36-50 species'!$BW39 * 'Regional Exposure'!J23 /( ('CVA 36-50 species'!BW39 + 'Regional Exposure'!J23) / 2) + ROW()/1000</f>
        <v>#DIV/0!</v>
      </c>
      <c r="AY37" s="153" t="e">
        <f>'CVA 36-50 species'!$CB39 * 'Regional Exposure'!J23 /( ('CVA 36-50 species'!CB39 + 'Regional Exposure'!J23) / 2) + ROW()/1000</f>
        <v>#DIV/0!</v>
      </c>
    </row>
    <row r="38" spans="1:51" s="21" customFormat="1" ht="15" customHeight="1">
      <c r="A38" s="152" t="s">
        <v>201</v>
      </c>
      <c r="B38" s="130" t="e">
        <f>'CVA 1-35 species'!$J40 * 'Regional Exposure'!J24 /( ('CVA 1-35 species'!J40 + 'Regional Exposure'!J24) / 2) + ROW()/1000</f>
        <v>#DIV/0!</v>
      </c>
      <c r="C38" s="153" t="e">
        <f>'CVA 1-35 species'!O40 * 'Regional Exposure'!J24 /( ('CVA 1-35 species'!O40 + 'Regional Exposure'!J24) / 2) + ROW()/1000</f>
        <v>#DIV/0!</v>
      </c>
      <c r="D38" s="153" t="e">
        <f>'CVA 1-35 species'!T40 * 'Regional Exposure'!J24 /( ('CVA 1-35 species'!T40 + 'Regional Exposure'!J24) / 2) + ROW()/1000</f>
        <v>#DIV/0!</v>
      </c>
      <c r="E38" s="153" t="e">
        <f>'CVA 1-35 species'!Y40 * 'Regional Exposure'!J24 /( ('CVA 1-35 species'!Y40 + 'Regional Exposure'!J24) / 2) + ROW()/1000</f>
        <v>#DIV/0!</v>
      </c>
      <c r="F38" s="153" t="e">
        <f>'CVA 1-35 species'!AD40 * 'Regional Exposure'!J24 /( ('CVA 1-35 species'!AD40 + 'Regional Exposure'!J24) / 2) + ROW()/1000</f>
        <v>#DIV/0!</v>
      </c>
      <c r="G38" s="153" t="e">
        <f>'CVA 1-35 species'!AI40 * 'Regional Exposure'!J24 /( ('CVA 1-35 species'!AI40 + 'Regional Exposure'!J24) / 2) + ROW()/1000</f>
        <v>#DIV/0!</v>
      </c>
      <c r="H38" s="153" t="e">
        <f>'CVA 1-35 species'!AN40 * 'Regional Exposure'!J24 /( ('CVA 1-35 species'!AN40 + 'Regional Exposure'!J24) / 2) + ROW()/1000</f>
        <v>#DIV/0!</v>
      </c>
      <c r="I38" s="153" t="e">
        <f>'CVA 1-35 species'!AS40 * 'Regional Exposure'!J24 /( ('CVA 1-35 species'!AS40 + 'Regional Exposure'!J24) / 2) + ROW()/1000</f>
        <v>#DIV/0!</v>
      </c>
      <c r="J38" s="153" t="e">
        <f>'CVA 1-35 species'!AX40 * 'Regional Exposure'!J24 /( ('CVA 1-35 species'!AX40 + 'Regional Exposure'!J24) / 2) + ROW()/1000</f>
        <v>#DIV/0!</v>
      </c>
      <c r="K38" s="153" t="e">
        <f>'CVA 1-35 species'!BC40 * 'Regional Exposure'!J24 /( ('CVA 1-35 species'!BC40 + 'Regional Exposure'!J24) / 2) + ROW()/1000</f>
        <v>#DIV/0!</v>
      </c>
      <c r="L38" s="153" t="e">
        <f>'CVA 1-35 species'!BH40 * 'Regional Exposure'!J24 /( ('CVA 1-35 species'!BH40 + 'Regional Exposure'!J24) / 2) + ROW()/1000</f>
        <v>#DIV/0!</v>
      </c>
      <c r="M38" s="153" t="e">
        <f>'CVA 1-35 species'!BM40 * 'Regional Exposure'!J24 /( ('CVA 1-35 species'!BM40 + 'Regional Exposure'!J24) / 2) + ROW()/1000</f>
        <v>#DIV/0!</v>
      </c>
      <c r="N38" s="153" t="e">
        <f>'CVA 1-35 species'!BR40 * 'Regional Exposure'!J24 /( ('CVA 1-35 species'!BR40 + 'Regional Exposure'!J24) / 2) + ROW()/1000</f>
        <v>#DIV/0!</v>
      </c>
      <c r="O38" s="153" t="e">
        <f>'CVA 1-35 species'!BW40 * 'Regional Exposure'!J24 /( ('CVA 1-35 species'!BW40 + 'Regional Exposure'!J24) / 2) + ROW()/1000</f>
        <v>#DIV/0!</v>
      </c>
      <c r="P38" s="153" t="e">
        <f>'CVA 1-35 species'!CB40 * 'Regional Exposure'!J24 /( ('CVA 1-35 species'!CB40 + 'Regional Exposure'!J24) / 2) + ROW()/1000</f>
        <v>#DIV/0!</v>
      </c>
      <c r="Q38" s="153" t="e">
        <f>'CVA 1-35 species'!CG40 * 'Regional Exposure'!J24 /( ('CVA 1-35 species'!CG40 + 'Regional Exposure'!J24) / 2) + ROW()/1000</f>
        <v>#DIV/0!</v>
      </c>
      <c r="R38" s="153" t="e">
        <f>'CVA 1-35 species'!CL40 * 'Regional Exposure'!J24 /( ('CVA 1-35 species'!CL40 + 'Regional Exposure'!J24) / 2) + ROW()/1000</f>
        <v>#DIV/0!</v>
      </c>
      <c r="S38" s="153" t="e">
        <f>'CVA 1-35 species'!CQ40 * 'Regional Exposure'!J24 /( ('CVA 1-35 species'!CQ40 + 'Regional Exposure'!J24) / 2) + ROW()/1000</f>
        <v>#DIV/0!</v>
      </c>
      <c r="T38" s="153" t="e">
        <f>'CVA 1-35 species'!CV40 * 'Regional Exposure'!J24 /( ('CVA 1-35 species'!CV40 + 'Regional Exposure'!J24) / 2) + ROW()/1000</f>
        <v>#DIV/0!</v>
      </c>
      <c r="U38" s="153" t="e">
        <f>'CVA 1-35 species'!DA40 * 'Regional Exposure'!J24 /( ('CVA 1-35 species'!DA40 + 'Regional Exposure'!J24) / 2) + ROW()/1000</f>
        <v>#DIV/0!</v>
      </c>
      <c r="V38" s="153" t="e">
        <f>'CVA 1-35 species'!DF40 * 'Regional Exposure'!J24 /( ('CVA 1-35 species'!DF40 + 'Regional Exposure'!J24) / 2) + ROW()/1000</f>
        <v>#DIV/0!</v>
      </c>
      <c r="W38" s="153" t="e">
        <f>'CVA 1-35 species'!DK40 * 'Regional Exposure'!J24 /( ('CVA 1-35 species'!DK40 + 'Regional Exposure'!J24) / 2) + ROW()/1000</f>
        <v>#DIV/0!</v>
      </c>
      <c r="X38" s="153" t="e">
        <f>'CVA 1-35 species'!DP40 * 'Regional Exposure'!J24 /( ('CVA 1-35 species'!DP40 + 'Regional Exposure'!J24) / 2) + ROW()/1000</f>
        <v>#DIV/0!</v>
      </c>
      <c r="Y38" s="153" t="e">
        <f>'CVA 1-35 species'!DU40 * 'Regional Exposure'!J24 /( ('CVA 1-35 species'!DU40 + 'Regional Exposure'!J24) / 2) + ROW()/1000</f>
        <v>#DIV/0!</v>
      </c>
      <c r="Z38" s="153" t="e">
        <f>'CVA 1-35 species'!DZ40 * 'Regional Exposure'!J24 /( ('CVA 1-35 species'!DZ40 + 'Regional Exposure'!J24) / 2) + ROW()/1000</f>
        <v>#DIV/0!</v>
      </c>
      <c r="AA38" s="153" t="e">
        <f>'CVA 1-35 species'!EE40 * 'Regional Exposure'!J24 /( ('CVA 1-35 species'!EE40 + 'Regional Exposure'!J24) / 2) + ROW()/1000</f>
        <v>#DIV/0!</v>
      </c>
      <c r="AB38" s="153" t="e">
        <f>'CVA 1-35 species'!EJ40 * 'Regional Exposure'!J24 /( ('CVA 1-35 species'!EJ40 + 'Regional Exposure'!J24) / 2) + ROW()/1000</f>
        <v>#DIV/0!</v>
      </c>
      <c r="AC38" s="153" t="e">
        <f>'CVA 1-35 species'!EO40 * 'Regional Exposure'!J24 /( ('CVA 1-35 species'!EO40 + 'Regional Exposure'!J24) / 2) + ROW()/1000</f>
        <v>#DIV/0!</v>
      </c>
      <c r="AD38" s="153" t="e">
        <f>'CVA 1-35 species'!ET40 * 'Regional Exposure'!J24 /( ('CVA 1-35 species'!ET40 + 'Regional Exposure'!J24) / 2) + ROW()/1000</f>
        <v>#DIV/0!</v>
      </c>
      <c r="AE38" s="153" t="e">
        <f>'CVA 1-35 species'!EY40 * 'Regional Exposure'!J24 /( ('CVA 1-35 species'!EY40 + 'Regional Exposure'!J24) / 2) + ROW()/1000</f>
        <v>#DIV/0!</v>
      </c>
      <c r="AF38" s="153" t="e">
        <f>'CVA 1-35 species'!FD40 * 'Regional Exposure'!J24 /( ('CVA 1-35 species'!FD40 + 'Regional Exposure'!J24) / 2) + ROW()/1000</f>
        <v>#DIV/0!</v>
      </c>
      <c r="AG38" s="153" t="e">
        <f>'CVA 1-35 species'!FI40 * 'Regional Exposure'!J24 /( ('CVA 1-35 species'!FI40 + 'Regional Exposure'!J24) / 2) + ROW()/1000</f>
        <v>#DIV/0!</v>
      </c>
      <c r="AH38" s="153" t="e">
        <f>'CVA 1-35 species'!FN40 * 'Regional Exposure'!J24 /( ('CVA 1-35 species'!FN40 + 'Regional Exposure'!J24) / 2) + ROW()/1000</f>
        <v>#DIV/0!</v>
      </c>
      <c r="AI38" s="153" t="e">
        <f>'CVA 1-35 species'!FS40 * 'Regional Exposure'!J24 /( ('CVA 1-35 species'!FS40 + 'Regional Exposure'!J24) / 2) + ROW()/1000</f>
        <v>#DIV/0!</v>
      </c>
      <c r="AJ38" s="153" t="e">
        <f>'CVA 1-35 species'!FX40 * 'Regional Exposure'!J24 /( ('CVA 1-35 species'!FX40 + 'Regional Exposure'!J24) / 2) + ROW()/1000</f>
        <v>#DIV/0!</v>
      </c>
      <c r="AK38" s="130" t="e">
        <f>'CVA 36-50 species'!$J40 * 'Regional Exposure'!J24 /( ('CVA 36-50 species'!J40 + 'Regional Exposure'!J24) / 2) + ROW()/1000</f>
        <v>#DIV/0!</v>
      </c>
      <c r="AL38" s="153" t="e">
        <f>'CVA 36-50 species'!$O40 * 'Regional Exposure'!J24 /( ('CVA 36-50 species'!O40 + 'Regional Exposure'!J24) / 2) + ROW()/1000</f>
        <v>#DIV/0!</v>
      </c>
      <c r="AM38" s="153" t="e">
        <f>'CVA 36-50 species'!$T40 * 'Regional Exposure'!J24 /( ('CVA 36-50 species'!T40 + 'Regional Exposure'!J24) / 2) + ROW()/1000</f>
        <v>#DIV/0!</v>
      </c>
      <c r="AN38" s="153" t="e">
        <f>'CVA 36-50 species'!$Y40 * 'Regional Exposure'!J24 /( ('CVA 36-50 species'!Y40 + 'Regional Exposure'!J24) / 2) + ROW()/1000</f>
        <v>#DIV/0!</v>
      </c>
      <c r="AO38" s="154" t="e">
        <f>'CVA 36-50 species'!$AD40 * 'Regional Exposure'!J24 /( ('CVA 36-50 species'!AD40 + 'Regional Exposure'!J24) / 2) + ROW()/1000</f>
        <v>#DIV/0!</v>
      </c>
      <c r="AP38" s="153" t="e">
        <f>'CVA 36-50 species'!$AI40 * 'Regional Exposure'!J24 /( ('CVA 36-50 species'!AI40 + 'Regional Exposure'!J24) / 2) + ROW()/1000</f>
        <v>#DIV/0!</v>
      </c>
      <c r="AQ38" s="153" t="e">
        <f>'CVA 36-50 species'!$AN40 * 'Regional Exposure'!J24 /( ('CVA 36-50 species'!AN40 + 'Regional Exposure'!J24) / 2) + ROW()/1000</f>
        <v>#DIV/0!</v>
      </c>
      <c r="AR38" s="153" t="e">
        <f>'CVA 36-50 species'!$AS40 * 'Regional Exposure'!J24 /( ('CVA 36-50 species'!AS40 + 'Regional Exposure'!J24) / 2) + ROW()/1000</f>
        <v>#DIV/0!</v>
      </c>
      <c r="AS38" s="153" t="e">
        <f>'CVA 36-50 species'!$AX40 * 'Regional Exposure'!J24 /( ('CVA 36-50 species'!AX40 + 'Regional Exposure'!J24) / 2) + ROW()/1000</f>
        <v>#DIV/0!</v>
      </c>
      <c r="AT38" s="153" t="e">
        <f>'CVA 36-50 species'!$BC40 * 'Regional Exposure'!J24 /( ('CVA 36-50 species'!BC40 + 'Regional Exposure'!J24) / 2) + ROW()/1000</f>
        <v>#DIV/0!</v>
      </c>
      <c r="AU38" s="153" t="e">
        <f>'CVA 36-50 species'!$BH40 * 'Regional Exposure'!J24 /( ('CVA 36-50 species'!BH40 + 'Regional Exposure'!J24) / 2) + ROW()/1000</f>
        <v>#DIV/0!</v>
      </c>
      <c r="AV38" s="153" t="e">
        <f>'CVA 36-50 species'!$BM40 * 'Regional Exposure'!J24 /( ('CVA 36-50 species'!BM40 + 'Regional Exposure'!J24) / 2) + ROW()/1000</f>
        <v>#DIV/0!</v>
      </c>
      <c r="AW38" s="153" t="e">
        <f>'CVA 36-50 species'!$BR40 * 'Regional Exposure'!J24 /( ('CVA 36-50 species'!BR40 + 'Regional Exposure'!J24) / 2) + ROW()/1000</f>
        <v>#DIV/0!</v>
      </c>
      <c r="AX38" s="153" t="e">
        <f>'CVA 36-50 species'!$BW40 * 'Regional Exposure'!J24 /( ('CVA 36-50 species'!BW40 + 'Regional Exposure'!J24) / 2) + ROW()/1000</f>
        <v>#DIV/0!</v>
      </c>
      <c r="AY38" s="153" t="e">
        <f>'CVA 36-50 species'!$CB40 * 'Regional Exposure'!J24 /( ('CVA 36-50 species'!CB40 + 'Regional Exposure'!J24) / 2) + ROW()/1000</f>
        <v>#DIV/0!</v>
      </c>
    </row>
    <row r="39" spans="1:51" s="21" customFormat="1">
      <c r="B39" s="130"/>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30"/>
      <c r="AL39" s="153"/>
      <c r="AM39" s="153"/>
      <c r="AN39" s="153"/>
      <c r="AO39" s="154"/>
      <c r="AP39" s="153"/>
      <c r="AQ39" s="153"/>
      <c r="AR39" s="153"/>
      <c r="AS39" s="153"/>
      <c r="AT39" s="153"/>
      <c r="AU39" s="153"/>
      <c r="AV39" s="153"/>
      <c r="AW39" s="153"/>
      <c r="AX39" s="153"/>
      <c r="AY39" s="153"/>
    </row>
    <row r="40" spans="1:51" s="83" customFormat="1" ht="15" customHeight="1">
      <c r="A40" s="82" t="s">
        <v>93</v>
      </c>
      <c r="B40" s="84" t="e" cm="1">
        <f t="array" ref="B40">_xlfn.IFS(COUNTIF(B16:B38, "&gt;=3.5") &gt;= 3, 4,COUNTIF(B16:B38, "&gt;=3") &gt;= 2, 3,COUNTIF(B16:B38, "&gt;=2") &gt;= 2, 2, SUM(B16:B38) &lt; 1, "", "TRUE", 1)</f>
        <v>#DIV/0!</v>
      </c>
      <c r="C40" s="84" t="e" cm="1">
        <f t="array" ref="C40">_xlfn.IFS(COUNTIF(C16:C38, "&gt;=3.5") &gt;= 3, 4,COUNTIF(C16:C38, "&gt;=3") &gt;= 2, 3,COUNTIF(C16:C38, "&gt;=2") &gt;= 2, 2, SUM(C16:C38) &lt; 1, "", "TRUE", 1)</f>
        <v>#DIV/0!</v>
      </c>
      <c r="D40" s="84" t="e" cm="1">
        <f t="array" ref="D40">_xlfn.IFS(COUNTIF(D16:D38, "&gt;=3.5") &gt;= 3, 4,COUNTIF(D16:D38, "&gt;=3") &gt;= 2, 3,COUNTIF(D16:D38, "&gt;=2") &gt;= 2, 2, SUM(D16:D38) &lt; 1, "", "TRUE", 1)</f>
        <v>#DIV/0!</v>
      </c>
      <c r="E40" s="84" t="e" cm="1">
        <f t="array" ref="E40">_xlfn.IFS(COUNTIF(E16:E38, "&gt;=3.5") &gt;= 3, 4,COUNTIF(E16:E38, "&gt;=3") &gt;= 2, 3,COUNTIF(E16:E38, "&gt;=2") &gt;= 2, 2, SUM(E16:E38) &lt; 1, "", "TRUE", 1)</f>
        <v>#DIV/0!</v>
      </c>
      <c r="F40" s="84" t="e" cm="1">
        <f t="array" ref="F40">_xlfn.IFS(COUNTIF(F16:F38, "&gt;=3.5") &gt;= 3, 4,COUNTIF(F16:F38, "&gt;=3") &gt;= 2, 3,COUNTIF(F16:F38, "&gt;=2") &gt;= 2, 2, SUM(F16:F38) &lt; 1, "", "TRUE", 1)</f>
        <v>#DIV/0!</v>
      </c>
      <c r="G40" s="84" t="e" cm="1">
        <f t="array" ref="G40">_xlfn.IFS(COUNTIF(G16:G38, "&gt;=3.5") &gt;= 3, 4,COUNTIF(G16:G38, "&gt;=3") &gt;= 2, 3,COUNTIF(G16:G38, "&gt;=2") &gt;= 2, 2, SUM(G16:G38) &lt; 1, "", "TRUE", 1)</f>
        <v>#DIV/0!</v>
      </c>
      <c r="H40" s="84" t="e" cm="1">
        <f t="array" ref="H40">_xlfn.IFS(COUNTIF(H16:H38, "&gt;=3.5") &gt;= 3, 4,COUNTIF(H16:H38, "&gt;=3") &gt;= 2, 3,COUNTIF(H16:H38, "&gt;=2") &gt;= 2, 2, SUM(H16:H38) &lt; 1, "", "TRUE", 1)</f>
        <v>#DIV/0!</v>
      </c>
      <c r="I40" s="84" t="e" cm="1">
        <f t="array" ref="I40">_xlfn.IFS(COUNTIF(I16:I38, "&gt;=3.5") &gt;= 3, 4,COUNTIF(I16:I38, "&gt;=3") &gt;= 2, 3,COUNTIF(I16:I38, "&gt;=2") &gt;= 2, 2, SUM(I16:I38) &lt; 1, "", "TRUE", 1)</f>
        <v>#DIV/0!</v>
      </c>
      <c r="J40" s="84" t="e" cm="1">
        <f t="array" ref="J40">_xlfn.IFS(COUNTIF(J16:J38, "&gt;=3.5") &gt;= 3, 4,COUNTIF(J16:J38, "&gt;=3") &gt;= 2, 3,COUNTIF(J16:J38, "&gt;=2") &gt;= 2, 2, SUM(J16:J38) &lt; 1, "", "TRUE", 1)</f>
        <v>#DIV/0!</v>
      </c>
      <c r="K40" s="84" t="e" cm="1">
        <f t="array" ref="K40">_xlfn.IFS(COUNTIF(K16:K38, "&gt;=3.5") &gt;= 3, 4,COUNTIF(K16:K38, "&gt;=3") &gt;= 2, 3,COUNTIF(K16:K38, "&gt;=2") &gt;= 2, 2, SUM(K16:K38) &lt; 1, "", "TRUE", 1)</f>
        <v>#DIV/0!</v>
      </c>
      <c r="L40" s="84" t="e" cm="1">
        <f t="array" ref="L40">_xlfn.IFS(COUNTIF(L16:L38, "&gt;=3.5") &gt;= 3, 4,COUNTIF(L16:L38, "&gt;=3") &gt;= 2, 3,COUNTIF(L16:L38, "&gt;=2") &gt;= 2, 2, SUM(L16:L38) &lt; 1, "", "TRUE", 1)</f>
        <v>#DIV/0!</v>
      </c>
      <c r="M40" s="84" t="e" cm="1">
        <f t="array" ref="M40">_xlfn.IFS(COUNTIF(M16:M38, "&gt;=3.5") &gt;= 3, 4,COUNTIF(M16:M38, "&gt;=3") &gt;= 2, 3,COUNTIF(M16:M38, "&gt;=2") &gt;= 2, 2, SUM(M16:M38) &lt; 1, "", "TRUE", 1)</f>
        <v>#DIV/0!</v>
      </c>
      <c r="N40" s="84" t="e" cm="1">
        <f t="array" ref="N40">_xlfn.IFS(COUNTIF(N16:N38, "&gt;=3.5") &gt;= 3, 4,COUNTIF(N16:N38, "&gt;=3") &gt;= 2, 3,COUNTIF(N16:N38, "&gt;=2") &gt;= 2, 2, SUM(N16:N38) &lt; 1, "", "TRUE", 1)</f>
        <v>#DIV/0!</v>
      </c>
      <c r="O40" s="84" t="e" cm="1">
        <f t="array" ref="O40">_xlfn.IFS(COUNTIF(O16:O38, "&gt;=3.5") &gt;= 3, 4,COUNTIF(O16:O38, "&gt;=3") &gt;= 2, 3,COUNTIF(O16:O38, "&gt;=2") &gt;= 2, 2, SUM(O16:O38) &lt; 1, "", "TRUE", 1)</f>
        <v>#DIV/0!</v>
      </c>
      <c r="P40" s="84" t="e" cm="1">
        <f t="array" ref="P40">_xlfn.IFS(COUNTIF(P16:P38, "&gt;=3.5") &gt;= 3, 4,COUNTIF(P16:P38, "&gt;=3") &gt;= 2, 3,COUNTIF(P16:P38, "&gt;=2") &gt;= 2, 2, SUM(P16:P38) &lt; 1, "", "TRUE", 1)</f>
        <v>#DIV/0!</v>
      </c>
      <c r="Q40" s="84" t="e" cm="1">
        <f t="array" ref="Q40">_xlfn.IFS(COUNTIF(Q16:Q38, "&gt;=3.5") &gt;= 3, 4,COUNTIF(Q16:Q38, "&gt;=3") &gt;= 2, 3,COUNTIF(Q16:Q38, "&gt;=2") &gt;= 2, 2, SUM(Q16:Q38) &lt; 1, "", "TRUE", 1)</f>
        <v>#DIV/0!</v>
      </c>
      <c r="R40" s="84" t="e" cm="1">
        <f t="array" ref="R40">_xlfn.IFS(COUNTIF(R16:R38, "&gt;=3.5") &gt;= 3, 4,COUNTIF(R16:R38, "&gt;=3") &gt;= 2, 3,COUNTIF(R16:R38, "&gt;=2") &gt;= 2, 2, SUM(R16:R38) &lt; 1, "", "TRUE", 1)</f>
        <v>#DIV/0!</v>
      </c>
      <c r="S40" s="84" t="e" cm="1">
        <f t="array" ref="S40">_xlfn.IFS(COUNTIF(S16:S38, "&gt;=3.5") &gt;= 3, 4,COUNTIF(S16:S38, "&gt;=3") &gt;= 2, 3,COUNTIF(S16:S38, "&gt;=2") &gt;= 2, 2, SUM(S16:S38) &lt; 1, "", "TRUE", 1)</f>
        <v>#DIV/0!</v>
      </c>
      <c r="T40" s="84" t="e" cm="1">
        <f t="array" ref="T40">_xlfn.IFS(COUNTIF(T16:T38, "&gt;=3.5") &gt;= 3, 4,COUNTIF(T16:T38, "&gt;=3") &gt;= 2, 3,COUNTIF(T16:T38, "&gt;=2") &gt;= 2, 2, SUM(T16:T38) &lt; 1, "", "TRUE", 1)</f>
        <v>#DIV/0!</v>
      </c>
      <c r="U40" s="84" t="e" cm="1">
        <f t="array" ref="U40">_xlfn.IFS(COUNTIF(U16:U38, "&gt;=3.5") &gt;= 3, 4,COUNTIF(U16:U38, "&gt;=3") &gt;= 2, 3,COUNTIF(U16:U38, "&gt;=2") &gt;= 2, 2, SUM(U16:U38) &lt; 1, "", "TRUE", 1)</f>
        <v>#DIV/0!</v>
      </c>
      <c r="V40" s="84" t="e" cm="1">
        <f t="array" ref="V40">_xlfn.IFS(COUNTIF(V16:V38, "&gt;=3.5") &gt;= 3, 4,COUNTIF(V16:V38, "&gt;=3") &gt;= 2, 3,COUNTIF(V16:V38, "&gt;=2") &gt;= 2, 2, SUM(V16:V38) &lt; 1, "", "TRUE", 1)</f>
        <v>#DIV/0!</v>
      </c>
      <c r="W40" s="84" t="e" cm="1">
        <f t="array" ref="W40">_xlfn.IFS(COUNTIF(W16:W38, "&gt;=3.5") &gt;= 3, 4,COUNTIF(W16:W38, "&gt;=3") &gt;= 2, 3,COUNTIF(W16:W38, "&gt;=2") &gt;= 2, 2, SUM(W16:W38) &lt; 1, "", "TRUE", 1)</f>
        <v>#DIV/0!</v>
      </c>
      <c r="X40" s="84" t="e" cm="1">
        <f t="array" ref="X40">_xlfn.IFS(COUNTIF(X16:X38, "&gt;=3.5") &gt;= 3, 4,COUNTIF(X16:X38, "&gt;=3") &gt;= 2, 3,COUNTIF(X16:X38, "&gt;=2") &gt;= 2, 2, SUM(X16:X38) &lt; 1, "", "TRUE", 1)</f>
        <v>#DIV/0!</v>
      </c>
      <c r="Y40" s="84" t="e" cm="1">
        <f t="array" ref="Y40">_xlfn.IFS(COUNTIF(Y16:Y38, "&gt;=3.5") &gt;= 3, 4,COUNTIF(Y16:Y38, "&gt;=3") &gt;= 2, 3,COUNTIF(Y16:Y38, "&gt;=2") &gt;= 2, 2, SUM(Y16:Y38) &lt; 1, "", "TRUE", 1)</f>
        <v>#DIV/0!</v>
      </c>
      <c r="Z40" s="84" t="e" cm="1">
        <f t="array" ref="Z40">_xlfn.IFS(COUNTIF(Z16:Z38, "&gt;=3.5") &gt;= 3, 4,COUNTIF(Z16:Z38, "&gt;=3") &gt;= 2, 3,COUNTIF(Z16:Z38, "&gt;=2") &gt;= 2, 2, SUM(Z16:Z38) &lt; 1, "", "TRUE", 1)</f>
        <v>#DIV/0!</v>
      </c>
      <c r="AA40" s="84" t="e" cm="1">
        <f t="array" ref="AA40">_xlfn.IFS(COUNTIF(AA16:AA38, "&gt;=3.5") &gt;= 3, 4,COUNTIF(AA16:AA38, "&gt;=3") &gt;= 2, 3,COUNTIF(AA16:AA38, "&gt;=2") &gt;= 2, 2, SUM(AA16:AA38) &lt; 1, "", "TRUE", 1)</f>
        <v>#DIV/0!</v>
      </c>
      <c r="AB40" s="84" t="e" cm="1">
        <f t="array" ref="AB40">_xlfn.IFS(COUNTIF(AB16:AB38, "&gt;=3.5") &gt;= 3, 4,COUNTIF(AB16:AB38, "&gt;=3") &gt;= 2, 3,COUNTIF(AB16:AB38, "&gt;=2") &gt;= 2, 2, SUM(AB16:AB38) &lt; 1, "", "TRUE", 1)</f>
        <v>#DIV/0!</v>
      </c>
      <c r="AC40" s="84" t="e" cm="1">
        <f t="array" ref="AC40">_xlfn.IFS(COUNTIF(AC16:AC38, "&gt;=3.5") &gt;= 3, 4,COUNTIF(AC16:AC38, "&gt;=3") &gt;= 2, 3,COUNTIF(AC16:AC38, "&gt;=2") &gt;= 2, 2, SUM(AC16:AC38) &lt; 1, "", "TRUE", 1)</f>
        <v>#DIV/0!</v>
      </c>
      <c r="AD40" s="84" t="e" cm="1">
        <f t="array" ref="AD40">_xlfn.IFS(COUNTIF(AD16:AD38, "&gt;=3.5") &gt;= 3, 4,COUNTIF(AD16:AD38, "&gt;=3") &gt;= 2, 3,COUNTIF(AD16:AD38, "&gt;=2") &gt;= 2, 2, SUM(AD16:AD38) &lt; 1, "", "TRUE", 1)</f>
        <v>#DIV/0!</v>
      </c>
      <c r="AE40" s="84" t="e" cm="1">
        <f t="array" ref="AE40">_xlfn.IFS(COUNTIF(AE16:AE38, "&gt;=3.5") &gt;= 3, 4,COUNTIF(AE16:AE38, "&gt;=3") &gt;= 2, 3,COUNTIF(AE16:AE38, "&gt;=2") &gt;= 2, 2, SUM(AE16:AE38) &lt; 1, "", "TRUE", 1)</f>
        <v>#DIV/0!</v>
      </c>
      <c r="AF40" s="84" t="e" cm="1">
        <f t="array" ref="AF40">_xlfn.IFS(COUNTIF(AF16:AF38, "&gt;=3.5") &gt;= 3, 4,COUNTIF(AF16:AF38, "&gt;=3") &gt;= 2, 3,COUNTIF(AF16:AF38, "&gt;=2") &gt;= 2, 2, SUM(AF16:AF38) &lt; 1, "", "TRUE", 1)</f>
        <v>#DIV/0!</v>
      </c>
      <c r="AG40" s="84" t="e" cm="1">
        <f t="array" ref="AG40">_xlfn.IFS(COUNTIF(AG16:AG38, "&gt;=3.5") &gt;= 3, 4,COUNTIF(AG16:AG38, "&gt;=3") &gt;= 2, 3,COUNTIF(AG16:AG38, "&gt;=2") &gt;= 2, 2, SUM(AG16:AG38) &lt; 1, "", "TRUE", 1)</f>
        <v>#DIV/0!</v>
      </c>
      <c r="AH40" s="84" t="e" cm="1">
        <f t="array" ref="AH40">_xlfn.IFS(COUNTIF(AH16:AH38, "&gt;=3.5") &gt;= 3, 4,COUNTIF(AH16:AH38, "&gt;=3") &gt;= 2, 3,COUNTIF(AH16:AH38, "&gt;=2") &gt;= 2, 2, SUM(AH16:AH38) &lt; 1, "", "TRUE", 1)</f>
        <v>#DIV/0!</v>
      </c>
      <c r="AI40" s="84" t="e" cm="1">
        <f t="array" ref="AI40">_xlfn.IFS(COUNTIF(AI16:AI38, "&gt;=3.5") &gt;= 3, 4,COUNTIF(AI16:AI38, "&gt;=3") &gt;= 2, 3,COUNTIF(AI16:AI38, "&gt;=2") &gt;= 2, 2, SUM(AI16:AI38) &lt; 1, "", "TRUE", 1)</f>
        <v>#DIV/0!</v>
      </c>
      <c r="AJ40" s="84" t="e" cm="1">
        <f t="array" ref="AJ40">_xlfn.IFS(COUNTIF(AJ16:AJ38, "&gt;=3.5") &gt;= 3, 4,COUNTIF(AJ16:AJ38, "&gt;=3") &gt;= 2, 3,COUNTIF(AJ16:AJ38, "&gt;=2") &gt;= 2, 2, SUM(AJ16:AJ38) &lt; 1, "", "TRUE", 1)</f>
        <v>#DIV/0!</v>
      </c>
      <c r="AK40" s="84" t="e" cm="1">
        <f t="array" ref="AK40">_xlfn.IFS(COUNTIF(AK16:AK38, "&gt;=3.5") &gt;= 3, 4,COUNTIF(AK16:AK38, "&gt;=3") &gt;= 2, 3,COUNTIF(AK16:AK38, "&gt;=2") &gt;= 2, 2, SUM(AK16:AK38) &lt; 1, "", "TRUE", 1)</f>
        <v>#DIV/0!</v>
      </c>
      <c r="AL40" s="84" t="e" cm="1">
        <f t="array" ref="AL40">_xlfn.IFS(COUNTIF(AL16:AL38, "&gt;=3.5") &gt;= 3, 4,COUNTIF(AL16:AL38, "&gt;=3") &gt;= 2, 3,COUNTIF(AL16:AL38, "&gt;=2") &gt;= 2, 2, SUM(AL16:AL38) &lt; 1, "", "TRUE", 1)</f>
        <v>#DIV/0!</v>
      </c>
      <c r="AM40" s="84" t="e" cm="1">
        <f t="array" ref="AM40">_xlfn.IFS(COUNTIF(AM16:AM38, "&gt;=3.5") &gt;= 3, 4,COUNTIF(AM16:AM38, "&gt;=3") &gt;= 2, 3,COUNTIF(AM16:AM38, "&gt;=2") &gt;= 2, 2, SUM(AM16:AM38) &lt; 1, "", "TRUE", 1)</f>
        <v>#DIV/0!</v>
      </c>
      <c r="AN40" s="84" t="e" cm="1">
        <f t="array" ref="AN40">_xlfn.IFS(COUNTIF(AN16:AN38, "&gt;=3.5") &gt;= 3, 4,COUNTIF(AN16:AN38, "&gt;=3") &gt;= 2, 3,COUNTIF(AN16:AN38, "&gt;=2") &gt;= 2, 2, SUM(AN16:AN38) &lt; 1, "", "TRUE", 1)</f>
        <v>#DIV/0!</v>
      </c>
      <c r="AO40" s="84" t="e" cm="1">
        <f t="array" ref="AO40">_xlfn.IFS(COUNTIF(AO16:AO38, "&gt;=3.5") &gt;= 3, 4,COUNTIF(AO16:AO38, "&gt;=3") &gt;= 2, 3,COUNTIF(AO16:AO38, "&gt;=2") &gt;= 2, 2, SUM(AO16:AO38) &lt; 1, "", "TRUE", 1)</f>
        <v>#DIV/0!</v>
      </c>
      <c r="AP40" s="84" t="e" cm="1">
        <f t="array" ref="AP40">_xlfn.IFS(COUNTIF(AP16:AP38, "&gt;=3.5") &gt;= 3, 4,COUNTIF(AP16:AP38, "&gt;=3") &gt;= 2, 3,COUNTIF(AP16:AP38, "&gt;=2") &gt;= 2, 2, SUM(AP16:AP38) &lt; 1, "", "TRUE", 1)</f>
        <v>#DIV/0!</v>
      </c>
      <c r="AQ40" s="84" t="e" cm="1">
        <f t="array" ref="AQ40">_xlfn.IFS(COUNTIF(AQ16:AQ38, "&gt;=3.5") &gt;= 3, 4,COUNTIF(AQ16:AQ38, "&gt;=3") &gt;= 2, 3,COUNTIF(AQ16:AQ38, "&gt;=2") &gt;= 2, 2, SUM(AQ16:AQ38) &lt; 1, "", "TRUE", 1)</f>
        <v>#DIV/0!</v>
      </c>
      <c r="AR40" s="84" t="e" cm="1">
        <f t="array" ref="AR40">_xlfn.IFS(COUNTIF(AR16:AR38, "&gt;=3.5") &gt;= 3, 4,COUNTIF(AR16:AR38, "&gt;=3") &gt;= 2, 3,COUNTIF(AR16:AR38, "&gt;=2") &gt;= 2, 2, SUM(AR16:AR38) &lt; 1, "", "TRUE", 1)</f>
        <v>#DIV/0!</v>
      </c>
      <c r="AS40" s="84" t="e" cm="1">
        <f t="array" ref="AS40">_xlfn.IFS(COUNTIF(AS16:AS38, "&gt;=3.5") &gt;= 3, 4,COUNTIF(AS16:AS38, "&gt;=3") &gt;= 2, 3,COUNTIF(AS16:AS38, "&gt;=2") &gt;= 2, 2, SUM(AS16:AS38) &lt; 1, "", "TRUE", 1)</f>
        <v>#DIV/0!</v>
      </c>
      <c r="AT40" s="84" t="e" cm="1">
        <f t="array" ref="AT40">_xlfn.IFS(COUNTIF(AT16:AT38, "&gt;=3.5") &gt;= 3, 4,COUNTIF(AT16:AT38, "&gt;=3") &gt;= 2, 3,COUNTIF(AT16:AT38, "&gt;=2") &gt;= 2, 2, SUM(AT16:AT38) &lt; 1, "", "TRUE", 1)</f>
        <v>#DIV/0!</v>
      </c>
      <c r="AU40" s="84" t="e" cm="1">
        <f t="array" ref="AU40">_xlfn.IFS(COUNTIF(AU16:AU38, "&gt;=3.5") &gt;= 3, 4,COUNTIF(AU16:AU38, "&gt;=3") &gt;= 2, 3,COUNTIF(AU16:AU38, "&gt;=2") &gt;= 2, 2, SUM(AU16:AU38) &lt; 1, "", "TRUE", 1)</f>
        <v>#DIV/0!</v>
      </c>
      <c r="AV40" s="84" t="e" cm="1">
        <f t="array" ref="AV40">_xlfn.IFS(COUNTIF(AV16:AV38, "&gt;=3.5") &gt;= 3, 4,COUNTIF(AV16:AV38, "&gt;=3") &gt;= 2, 3,COUNTIF(AV16:AV38, "&gt;=2") &gt;= 2, 2, SUM(AV16:AV38) &lt; 1, "", "TRUE", 1)</f>
        <v>#DIV/0!</v>
      </c>
      <c r="AW40" s="84" t="e" cm="1">
        <f t="array" ref="AW40">_xlfn.IFS(COUNTIF(AW16:AW38, "&gt;=3.5") &gt;= 3, 4,COUNTIF(AW16:AW38, "&gt;=3") &gt;= 2, 3,COUNTIF(AW16:AW38, "&gt;=2") &gt;= 2, 2, SUM(AW16:AW38) &lt; 1, "", "TRUE", 1)</f>
        <v>#DIV/0!</v>
      </c>
      <c r="AX40" s="84" t="e" cm="1">
        <f t="array" ref="AX40">_xlfn.IFS(COUNTIF(AX16:AX38, "&gt;=3.5") &gt;= 3, 4,COUNTIF(AX16:AX38, "&gt;=3") &gt;= 2, 3,COUNTIF(AX16:AX38, "&gt;=2") &gt;= 2, 2, SUM(AX16:AX38) &lt; 1, "", "TRUE", 1)</f>
        <v>#DIV/0!</v>
      </c>
      <c r="AY40" s="84" t="e" cm="1">
        <f t="array" ref="AY40">_xlfn.IFS(COUNTIF(AY16:AY38, "&gt;=3.5") &gt;= 3, 4,COUNTIF(AY16:AY38, "&gt;=3") &gt;= 2, 3,COUNTIF(AY16:AY38, "&gt;=2") &gt;= 2, 2, SUM(AY16:AY38) &lt; 1, "", "TRUE", 1)</f>
        <v>#DIV/0!</v>
      </c>
    </row>
    <row r="41" spans="1:51" s="90" customFormat="1">
      <c r="A41" s="129" t="s">
        <v>476</v>
      </c>
      <c r="B41" s="197">
        <f>B9</f>
        <v>8.9999999999999993E-3</v>
      </c>
      <c r="C41" s="197">
        <f t="shared" ref="C41:AY41" si="0">C9</f>
        <v>8.9999999999999993E-3</v>
      </c>
      <c r="D41" s="197">
        <f t="shared" si="0"/>
        <v>8.9999999999999993E-3</v>
      </c>
      <c r="E41" s="197">
        <f t="shared" si="0"/>
        <v>8.9999999999999993E-3</v>
      </c>
      <c r="F41" s="197">
        <f t="shared" si="0"/>
        <v>8.9999999999999993E-3</v>
      </c>
      <c r="G41" s="197">
        <f t="shared" si="0"/>
        <v>8.9999999999999993E-3</v>
      </c>
      <c r="H41" s="197">
        <f t="shared" si="0"/>
        <v>8.9999999999999993E-3</v>
      </c>
      <c r="I41" s="197">
        <f t="shared" si="0"/>
        <v>8.9999999999999993E-3</v>
      </c>
      <c r="J41" s="197">
        <f t="shared" si="0"/>
        <v>8.9999999999999993E-3</v>
      </c>
      <c r="K41" s="197">
        <f t="shared" si="0"/>
        <v>8.9999999999999993E-3</v>
      </c>
      <c r="L41" s="197">
        <f t="shared" si="0"/>
        <v>8.9999999999999993E-3</v>
      </c>
      <c r="M41" s="197">
        <f t="shared" si="0"/>
        <v>8.9999999999999993E-3</v>
      </c>
      <c r="N41" s="197">
        <f t="shared" si="0"/>
        <v>8.9999999999999993E-3</v>
      </c>
      <c r="O41" s="197">
        <f t="shared" si="0"/>
        <v>8.9999999999999993E-3</v>
      </c>
      <c r="P41" s="197">
        <f t="shared" si="0"/>
        <v>8.9999999999999993E-3</v>
      </c>
      <c r="Q41" s="197">
        <f t="shared" si="0"/>
        <v>8.9999999999999993E-3</v>
      </c>
      <c r="R41" s="197">
        <f t="shared" si="0"/>
        <v>8.9999999999999993E-3</v>
      </c>
      <c r="S41" s="197">
        <f t="shared" si="0"/>
        <v>8.9999999999999993E-3</v>
      </c>
      <c r="T41" s="197">
        <f t="shared" si="0"/>
        <v>8.9999999999999993E-3</v>
      </c>
      <c r="U41" s="197">
        <f t="shared" si="0"/>
        <v>8.9999999999999993E-3</v>
      </c>
      <c r="V41" s="197">
        <f t="shared" si="0"/>
        <v>8.9999999999999993E-3</v>
      </c>
      <c r="W41" s="197">
        <f t="shared" si="0"/>
        <v>8.9999999999999993E-3</v>
      </c>
      <c r="X41" s="197">
        <f t="shared" si="0"/>
        <v>8.9999999999999993E-3</v>
      </c>
      <c r="Y41" s="197">
        <f t="shared" si="0"/>
        <v>8.9999999999999993E-3</v>
      </c>
      <c r="Z41" s="197">
        <f t="shared" si="0"/>
        <v>8.9999999999999993E-3</v>
      </c>
      <c r="AA41" s="197">
        <f t="shared" si="0"/>
        <v>8.9999999999999993E-3</v>
      </c>
      <c r="AB41" s="197">
        <f t="shared" si="0"/>
        <v>8.9999999999999993E-3</v>
      </c>
      <c r="AC41" s="197">
        <f t="shared" si="0"/>
        <v>8.9999999999999993E-3</v>
      </c>
      <c r="AD41" s="197">
        <f t="shared" si="0"/>
        <v>8.9999999999999993E-3</v>
      </c>
      <c r="AE41" s="197">
        <f t="shared" si="0"/>
        <v>8.9999999999999993E-3</v>
      </c>
      <c r="AF41" s="197">
        <f t="shared" si="0"/>
        <v>8.9999999999999993E-3</v>
      </c>
      <c r="AG41" s="197">
        <f t="shared" si="0"/>
        <v>8.9999999999999993E-3</v>
      </c>
      <c r="AH41" s="197">
        <f t="shared" si="0"/>
        <v>8.9999999999999993E-3</v>
      </c>
      <c r="AI41" s="197">
        <f t="shared" si="0"/>
        <v>8.9999999999999993E-3</v>
      </c>
      <c r="AJ41" s="197">
        <f t="shared" si="0"/>
        <v>8.9999999999999993E-3</v>
      </c>
      <c r="AK41" s="197">
        <f t="shared" si="0"/>
        <v>8.9999999999999993E-3</v>
      </c>
      <c r="AL41" s="197">
        <f t="shared" si="0"/>
        <v>8.9999999999999993E-3</v>
      </c>
      <c r="AM41" s="197">
        <f t="shared" si="0"/>
        <v>8.9999999999999993E-3</v>
      </c>
      <c r="AN41" s="197">
        <f t="shared" si="0"/>
        <v>8.9999999999999993E-3</v>
      </c>
      <c r="AO41" s="197">
        <f t="shared" si="0"/>
        <v>8.9999999999999993E-3</v>
      </c>
      <c r="AP41" s="197">
        <f t="shared" si="0"/>
        <v>8.9999999999999993E-3</v>
      </c>
      <c r="AQ41" s="197">
        <f t="shared" si="0"/>
        <v>8.9999999999999993E-3</v>
      </c>
      <c r="AR41" s="197">
        <f t="shared" si="0"/>
        <v>8.9999999999999993E-3</v>
      </c>
      <c r="AS41" s="197">
        <f t="shared" si="0"/>
        <v>8.9999999999999993E-3</v>
      </c>
      <c r="AT41" s="197">
        <f t="shared" si="0"/>
        <v>8.9999999999999993E-3</v>
      </c>
      <c r="AU41" s="197">
        <f t="shared" si="0"/>
        <v>8.9999999999999993E-3</v>
      </c>
      <c r="AV41" s="197">
        <f t="shared" si="0"/>
        <v>8.9999999999999993E-3</v>
      </c>
      <c r="AW41" s="197">
        <f t="shared" si="0"/>
        <v>8.9999999999999993E-3</v>
      </c>
      <c r="AX41" s="197">
        <f t="shared" si="0"/>
        <v>8.9999999999999993E-3</v>
      </c>
      <c r="AY41" s="197">
        <f t="shared" si="0"/>
        <v>8.9999999999999993E-3</v>
      </c>
    </row>
    <row r="42" spans="1:51">
      <c r="A42" s="21" t="s">
        <v>181</v>
      </c>
      <c r="B42" s="21" cm="1">
        <f t="array" ref="B42">_xlfn.IFS(ROUND(B2,0)=4,1,ROUND(B2,0)=3,2,ROUND(B2,0)=2,3, ROUND(B2,0)=0,0,TRUE,4)</f>
        <v>0</v>
      </c>
      <c r="C42" s="21" cm="1">
        <f t="array" ref="C42">_xlfn.IFS(ROUND(C2,0)=4,1,ROUND(C2,0)=3,2,ROUND(C2,0)=2,3, ROUND(C2,0)=0,0,TRUE,4)</f>
        <v>0</v>
      </c>
      <c r="D42" s="21" cm="1">
        <f t="array" ref="D42">_xlfn.IFS(ROUND(D2,0)=4,1,ROUND(D2,0)=3,2,ROUND(D2,0)=2,3, ROUND(D2,0)=0,0,TRUE,4)</f>
        <v>0</v>
      </c>
      <c r="E42" s="21" cm="1">
        <f t="array" ref="E42">_xlfn.IFS(ROUND(E2,0)=4,1,ROUND(E2,0)=3,2,ROUND(E2,0)=2,3, ROUND(E2,0)=0,0,TRUE,4)</f>
        <v>0</v>
      </c>
      <c r="F42" s="21" cm="1">
        <f t="array" ref="F42">_xlfn.IFS(ROUND(F2,0)=4,1,ROUND(F2,0)=3,2,ROUND(F2,0)=2,3, ROUND(F2,0)=0,0,TRUE,4)</f>
        <v>0</v>
      </c>
      <c r="G42" s="21" cm="1">
        <f t="array" ref="G42">_xlfn.IFS(ROUND(G2,0)=4,1,ROUND(G2,0)=3,2,ROUND(G2,0)=2,3, ROUND(G2,0)=0,0,TRUE,4)</f>
        <v>0</v>
      </c>
      <c r="H42" s="21" cm="1">
        <f t="array" ref="H42">_xlfn.IFS(ROUND(H2,0)=4,1,ROUND(H2,0)=3,2,ROUND(H2,0)=2,3, ROUND(H2,0)=0,0,TRUE,4)</f>
        <v>0</v>
      </c>
      <c r="I42" s="21" cm="1">
        <f t="array" ref="I42">_xlfn.IFS(ROUND(I2,0)=4,1,ROUND(I2,0)=3,2,ROUND(I2,0)=2,3, ROUND(I2,0)=0,0,TRUE,4)</f>
        <v>0</v>
      </c>
      <c r="J42" s="21" cm="1">
        <f t="array" ref="J42">_xlfn.IFS(ROUND(J2,0)=4,1,ROUND(J2,0)=3,2,ROUND(J2,0)=2,3, ROUND(J2,0)=0,0,TRUE,4)</f>
        <v>0</v>
      </c>
      <c r="K42" s="21" cm="1">
        <f t="array" ref="K42">_xlfn.IFS(ROUND(K2,0)=4,1,ROUND(K2,0)=3,2,ROUND(K2,0)=2,3, ROUND(K2,0)=0,0,TRUE,4)</f>
        <v>0</v>
      </c>
      <c r="L42" s="21" cm="1">
        <f t="array" ref="L42">_xlfn.IFS(ROUND(L2,0)=4,1,ROUND(L2,0)=3,2,ROUND(L2,0)=2,3, ROUND(L2,0)=0,0,TRUE,4)</f>
        <v>0</v>
      </c>
      <c r="M42" s="21" cm="1">
        <f t="array" ref="M42">_xlfn.IFS(ROUND(M2,0)=4,1,ROUND(M2,0)=3,2,ROUND(M2,0)=2,3, ROUND(M2,0)=0,0,TRUE,4)</f>
        <v>0</v>
      </c>
      <c r="N42" s="21" cm="1">
        <f t="array" ref="N42">_xlfn.IFS(ROUND(N2,0)=4,1,ROUND(N2,0)=3,2,ROUND(N2,0)=2,3, ROUND(N2,0)=0,0,TRUE,4)</f>
        <v>0</v>
      </c>
      <c r="O42" s="21" cm="1">
        <f t="array" ref="O42">_xlfn.IFS(ROUND(O2,0)=4,1,ROUND(O2,0)=3,2,ROUND(O2,0)=2,3, ROUND(O2,0)=0,0,TRUE,4)</f>
        <v>0</v>
      </c>
      <c r="P42" s="21" cm="1">
        <f t="array" ref="P42">_xlfn.IFS(ROUND(P2,0)=4,1,ROUND(P2,0)=3,2,ROUND(P2,0)=2,3, ROUND(P2,0)=0,0,TRUE,4)</f>
        <v>0</v>
      </c>
      <c r="Q42" s="21" cm="1">
        <f t="array" ref="Q42">_xlfn.IFS(ROUND(Q2,0)=4,1,ROUND(Q2,0)=3,2,ROUND(Q2,0)=2,3, ROUND(Q2,0)=0,0,TRUE,4)</f>
        <v>0</v>
      </c>
      <c r="R42" s="21" cm="1">
        <f t="array" ref="R42">_xlfn.IFS(ROUND(R2,0)=4,1,ROUND(R2,0)=3,2,ROUND(R2,0)=2,3, ROUND(R2,0)=0,0,TRUE,4)</f>
        <v>0</v>
      </c>
      <c r="S42" s="21" cm="1">
        <f t="array" ref="S42">_xlfn.IFS(ROUND(S2,0)=4,1,ROUND(S2,0)=3,2,ROUND(S2,0)=2,3, ROUND(S2,0)=0,0,TRUE,4)</f>
        <v>0</v>
      </c>
      <c r="T42" s="21" cm="1">
        <f t="array" ref="T42">_xlfn.IFS(ROUND(T2,0)=4,1,ROUND(T2,0)=3,2,ROUND(T2,0)=2,3, ROUND(T2,0)=0,0,TRUE,4)</f>
        <v>0</v>
      </c>
      <c r="U42" s="21" cm="1">
        <f t="array" ref="U42">_xlfn.IFS(ROUND(U2,0)=4,1,ROUND(U2,0)=3,2,ROUND(U2,0)=2,3, ROUND(U2,0)=0,0,TRUE,4)</f>
        <v>0</v>
      </c>
      <c r="V42" s="21" cm="1">
        <f t="array" ref="V42">_xlfn.IFS(ROUND(V2,0)=4,1,ROUND(V2,0)=3,2,ROUND(V2,0)=2,3, ROUND(V2,0)=0,0,TRUE,4)</f>
        <v>0</v>
      </c>
      <c r="W42" s="21" cm="1">
        <f t="array" ref="W42">_xlfn.IFS(ROUND(W2,0)=4,1,ROUND(W2,0)=3,2,ROUND(W2,0)=2,3, ROUND(W2,0)=0,0,TRUE,4)</f>
        <v>0</v>
      </c>
      <c r="X42" s="21" cm="1">
        <f t="array" ref="X42">_xlfn.IFS(ROUND(X2,0)=4,1,ROUND(X2,0)=3,2,ROUND(X2,0)=2,3, ROUND(X2,0)=0,0,TRUE,4)</f>
        <v>0</v>
      </c>
      <c r="Y42" s="21" cm="1">
        <f t="array" ref="Y42">_xlfn.IFS(ROUND(Y2,0)=4,1,ROUND(Y2,0)=3,2,ROUND(Y2,0)=2,3, ROUND(Y2,0)=0,0,TRUE,4)</f>
        <v>0</v>
      </c>
      <c r="Z42" s="21" cm="1">
        <f t="array" ref="Z42">_xlfn.IFS(ROUND(Z2,0)=4,1,ROUND(Z2,0)=3,2,ROUND(Z2,0)=2,3, ROUND(Z2,0)=0,0,TRUE,4)</f>
        <v>0</v>
      </c>
      <c r="AA42" s="21" cm="1">
        <f t="array" ref="AA42">_xlfn.IFS(ROUND(AA2,0)=4,1,ROUND(AA2,0)=3,2,ROUND(AA2,0)=2,3, ROUND(AA2,0)=0,0,TRUE,4)</f>
        <v>0</v>
      </c>
      <c r="AB42" s="21" cm="1">
        <f t="array" ref="AB42">_xlfn.IFS(ROUND(AB2,0)=4,1,ROUND(AB2,0)=3,2,ROUND(AB2,0)=2,3, ROUND(AB2,0)=0,0,TRUE,4)</f>
        <v>0</v>
      </c>
      <c r="AC42" s="21" cm="1">
        <f t="array" ref="AC42">_xlfn.IFS(ROUND(AC2,0)=4,1,ROUND(AC2,0)=3,2,ROUND(AC2,0)=2,3, ROUND(AC2,0)=0,0,TRUE,4)</f>
        <v>0</v>
      </c>
      <c r="AD42" s="21" cm="1">
        <f t="array" ref="AD42">_xlfn.IFS(ROUND(AD2,0)=4,1,ROUND(AD2,0)=3,2,ROUND(AD2,0)=2,3, ROUND(AD2,0)=0,0,TRUE,4)</f>
        <v>0</v>
      </c>
      <c r="AE42" s="21" cm="1">
        <f t="array" ref="AE42">_xlfn.IFS(ROUND(AE2,0)=4,1,ROUND(AE2,0)=3,2,ROUND(AE2,0)=2,3, ROUND(AE2,0)=0,0,TRUE,4)</f>
        <v>0</v>
      </c>
      <c r="AF42" s="21" cm="1">
        <f t="array" ref="AF42">_xlfn.IFS(ROUND(AF2,0)=4,1,ROUND(AF2,0)=3,2,ROUND(AF2,0)=2,3, ROUND(AF2,0)=0,0,TRUE,4)</f>
        <v>0</v>
      </c>
      <c r="AG42" s="21" cm="1">
        <f t="array" ref="AG42">_xlfn.IFS(ROUND(AG2,0)=4,1,ROUND(AG2,0)=3,2,ROUND(AG2,0)=2,3, ROUND(AG2,0)=0,0,TRUE,4)</f>
        <v>0</v>
      </c>
      <c r="AH42" s="21" cm="1">
        <f t="array" ref="AH42">_xlfn.IFS(ROUND(AH2,0)=4,1,ROUND(AH2,0)=3,2,ROUND(AH2,0)=2,3, ROUND(AH2,0)=0,0,TRUE,4)</f>
        <v>0</v>
      </c>
      <c r="AI42" s="21" cm="1">
        <f t="array" ref="AI42">_xlfn.IFS(ROUND(AI2,0)=4,1,ROUND(AI2,0)=3,2,ROUND(AI2,0)=2,3, ROUND(AI2,0)=0,0,TRUE,4)</f>
        <v>0</v>
      </c>
      <c r="AJ42" s="21" cm="1">
        <f t="array" ref="AJ42">_xlfn.IFS(ROUND(AJ2,0)=4,1,ROUND(AJ2,0)=3,2,ROUND(AJ2,0)=2,3, ROUND(AJ2,0)=0,0,TRUE,4)</f>
        <v>0</v>
      </c>
      <c r="AK42" s="21" cm="1">
        <f t="array" ref="AK42">_xlfn.IFS(ROUND(AK2,0)=4,1,ROUND(AK2,0)=3,2,ROUND(AK2,0)=2,3, ROUND(AK2,0)=0,0,TRUE,4)</f>
        <v>0</v>
      </c>
      <c r="AL42" s="21" cm="1">
        <f t="array" ref="AL42">_xlfn.IFS(ROUND(AL2,0)=4,1,ROUND(AL2,0)=3,2,ROUND(AL2,0)=2,3, ROUND(AL2,0)=0,0,TRUE,4)</f>
        <v>0</v>
      </c>
      <c r="AM42" s="21" cm="1">
        <f t="array" ref="AM42">_xlfn.IFS(ROUND(AM2,0)=4,1,ROUND(AM2,0)=3,2,ROUND(AM2,0)=2,3, ROUND(AM2,0)=0,0,TRUE,4)</f>
        <v>0</v>
      </c>
      <c r="AN42" s="21" cm="1">
        <f t="array" ref="AN42">_xlfn.IFS(ROUND(AN2,0)=4,1,ROUND(AN2,0)=3,2,ROUND(AN2,0)=2,3, ROUND(AN2,0)=0,0,TRUE,4)</f>
        <v>0</v>
      </c>
      <c r="AO42" s="21" cm="1">
        <f t="array" ref="AO42">_xlfn.IFS(ROUND(AO2,0)=4,1,ROUND(AO2,0)=3,2,ROUND(AO2,0)=2,3, ROUND(AO2,0)=0,0,TRUE,4)</f>
        <v>0</v>
      </c>
      <c r="AP42" s="21" cm="1">
        <f t="array" ref="AP42">_xlfn.IFS(ROUND(AP2,0)=4,1,ROUND(AP2,0)=3,2,ROUND(AP2,0)=2,3, ROUND(AP2,0)=0,0,TRUE,4)</f>
        <v>0</v>
      </c>
      <c r="AQ42" s="21" cm="1">
        <f t="array" ref="AQ42">_xlfn.IFS(ROUND(AQ2,0)=4,1,ROUND(AQ2,0)=3,2,ROUND(AQ2,0)=2,3, ROUND(AQ2,0)=0,0,TRUE,4)</f>
        <v>0</v>
      </c>
      <c r="AR42" s="21" cm="1">
        <f t="array" ref="AR42">_xlfn.IFS(ROUND(AR2,0)=4,1,ROUND(AR2,0)=3,2,ROUND(AR2,0)=2,3, ROUND(AR2,0)=0,0,TRUE,4)</f>
        <v>0</v>
      </c>
      <c r="AS42" s="21" cm="1">
        <f t="array" ref="AS42">_xlfn.IFS(ROUND(AS2,0)=4,1,ROUND(AS2,0)=3,2,ROUND(AS2,0)=2,3, ROUND(AS2,0)=0,0,TRUE,4)</f>
        <v>0</v>
      </c>
      <c r="AT42" s="21" cm="1">
        <f t="array" ref="AT42">_xlfn.IFS(ROUND(AT2,0)=4,1,ROUND(AT2,0)=3,2,ROUND(AT2,0)=2,3, ROUND(AT2,0)=0,0,TRUE,4)</f>
        <v>0</v>
      </c>
      <c r="AU42" s="21" cm="1">
        <f t="array" ref="AU42">_xlfn.IFS(ROUND(AU2,0)=4,1,ROUND(AU2,0)=3,2,ROUND(AU2,0)=2,3, ROUND(AU2,0)=0,0,TRUE,4)</f>
        <v>0</v>
      </c>
      <c r="AV42" s="21" cm="1">
        <f t="array" ref="AV42">_xlfn.IFS(ROUND(AV2,0)=4,1,ROUND(AV2,0)=3,2,ROUND(AV2,0)=2,3, ROUND(AV2,0)=0,0,TRUE,4)</f>
        <v>0</v>
      </c>
      <c r="AW42" s="21" cm="1">
        <f t="array" ref="AW42">_xlfn.IFS(ROUND(AW2,0)=4,1,ROUND(AW2,0)=3,2,ROUND(AW2,0)=2,3, ROUND(AW2,0)=0,0,TRUE,4)</f>
        <v>0</v>
      </c>
      <c r="AX42" s="21" cm="1">
        <f t="array" ref="AX42">_xlfn.IFS(ROUND(AX2,0)=4,1,ROUND(AX2,0)=3,2,ROUND(AX2,0)=2,3, ROUND(AX2,0)=0,0,TRUE,4)</f>
        <v>0</v>
      </c>
      <c r="AY42" s="21" cm="1">
        <f t="array" ref="AY42">_xlfn.IFS(ROUND(AY2,0)=4,1,ROUND(AY2,0)=3,2,ROUND(AY2,0)=2,3, ROUND(AY2,0)=0,0,TRUE,4)</f>
        <v>0</v>
      </c>
    </row>
    <row r="43" spans="1:51">
      <c r="A43" s="21" t="s">
        <v>182</v>
      </c>
      <c r="B43" s="21" cm="1">
        <f t="array" ref="B43">_xlfn.IFS(ROUND(B3,0)=4,1,ROUND(B3,0)=3,2,ROUND(B3,0)=2,3, ROUND(B3,0)=0,0,TRUE,4)</f>
        <v>0</v>
      </c>
      <c r="C43" s="21" cm="1">
        <f t="array" ref="C43">_xlfn.IFS(ROUND(C3,0)=4,1,ROUND(C3,0)=3,2,ROUND(C3,0)=2,3, ROUND(C3,0)=0,0,TRUE,4)</f>
        <v>0</v>
      </c>
      <c r="D43" s="21" cm="1">
        <f t="array" ref="D43">_xlfn.IFS(ROUND(D3,0)=4,1,ROUND(D3,0)=3,2,ROUND(D3,0)=2,3, ROUND(D3,0)=0,0,TRUE,4)</f>
        <v>0</v>
      </c>
      <c r="E43" s="21" cm="1">
        <f t="array" ref="E43">_xlfn.IFS(ROUND(E3,0)=4,1,ROUND(E3,0)=3,2,ROUND(E3,0)=2,3, ROUND(E3,0)=0,0,TRUE,4)</f>
        <v>0</v>
      </c>
      <c r="F43" s="21" cm="1">
        <f t="array" ref="F43">_xlfn.IFS(ROUND(F3,0)=4,1,ROUND(F3,0)=3,2,ROUND(F3,0)=2,3, ROUND(F3,0)=0,0,TRUE,4)</f>
        <v>0</v>
      </c>
      <c r="G43" s="21" cm="1">
        <f t="array" ref="G43">_xlfn.IFS(ROUND(G3,0)=4,1,ROUND(G3,0)=3,2,ROUND(G3,0)=2,3, ROUND(G3,0)=0,0,TRUE,4)</f>
        <v>0</v>
      </c>
      <c r="H43" s="21" cm="1">
        <f t="array" ref="H43">_xlfn.IFS(ROUND(H3,0)=4,1,ROUND(H3,0)=3,2,ROUND(H3,0)=2,3, ROUND(H3,0)=0,0,TRUE,4)</f>
        <v>0</v>
      </c>
      <c r="I43" s="21" cm="1">
        <f t="array" ref="I43">_xlfn.IFS(ROUND(I3,0)=4,1,ROUND(I3,0)=3,2,ROUND(I3,0)=2,3, ROUND(I3,0)=0,0,TRUE,4)</f>
        <v>0</v>
      </c>
      <c r="J43" s="21" cm="1">
        <f t="array" ref="J43">_xlfn.IFS(ROUND(J3,0)=4,1,ROUND(J3,0)=3,2,ROUND(J3,0)=2,3, ROUND(J3,0)=0,0,TRUE,4)</f>
        <v>0</v>
      </c>
      <c r="K43" s="21" cm="1">
        <f t="array" ref="K43">_xlfn.IFS(ROUND(K3,0)=4,1,ROUND(K3,0)=3,2,ROUND(K3,0)=2,3, ROUND(K3,0)=0,0,TRUE,4)</f>
        <v>0</v>
      </c>
      <c r="L43" s="21" cm="1">
        <f t="array" ref="L43">_xlfn.IFS(ROUND(L3,0)=4,1,ROUND(L3,0)=3,2,ROUND(L3,0)=2,3, ROUND(L3,0)=0,0,TRUE,4)</f>
        <v>0</v>
      </c>
      <c r="M43" s="21" cm="1">
        <f t="array" ref="M43">_xlfn.IFS(ROUND(M3,0)=4,1,ROUND(M3,0)=3,2,ROUND(M3,0)=2,3, ROUND(M3,0)=0,0,TRUE,4)</f>
        <v>0</v>
      </c>
      <c r="N43" s="21" cm="1">
        <f t="array" ref="N43">_xlfn.IFS(ROUND(N3,0)=4,1,ROUND(N3,0)=3,2,ROUND(N3,0)=2,3, ROUND(N3,0)=0,0,TRUE,4)</f>
        <v>0</v>
      </c>
      <c r="O43" s="21" cm="1">
        <f t="array" ref="O43">_xlfn.IFS(ROUND(O3,0)=4,1,ROUND(O3,0)=3,2,ROUND(O3,0)=2,3, ROUND(O3,0)=0,0,TRUE,4)</f>
        <v>0</v>
      </c>
      <c r="P43" s="21" cm="1">
        <f t="array" ref="P43">_xlfn.IFS(ROUND(P3,0)=4,1,ROUND(P3,0)=3,2,ROUND(P3,0)=2,3, ROUND(P3,0)=0,0,TRUE,4)</f>
        <v>0</v>
      </c>
      <c r="Q43" s="21" cm="1">
        <f t="array" ref="Q43">_xlfn.IFS(ROUND(Q3,0)=4,1,ROUND(Q3,0)=3,2,ROUND(Q3,0)=2,3, ROUND(Q3,0)=0,0,TRUE,4)</f>
        <v>0</v>
      </c>
      <c r="R43" s="21" cm="1">
        <f t="array" ref="R43">_xlfn.IFS(ROUND(R3,0)=4,1,ROUND(R3,0)=3,2,ROUND(R3,0)=2,3, ROUND(R3,0)=0,0,TRUE,4)</f>
        <v>0</v>
      </c>
      <c r="S43" s="21" cm="1">
        <f t="array" ref="S43">_xlfn.IFS(ROUND(S3,0)=4,1,ROUND(S3,0)=3,2,ROUND(S3,0)=2,3, ROUND(S3,0)=0,0,TRUE,4)</f>
        <v>0</v>
      </c>
      <c r="T43" s="21" cm="1">
        <f t="array" ref="T43">_xlfn.IFS(ROUND(T3,0)=4,1,ROUND(T3,0)=3,2,ROUND(T3,0)=2,3, ROUND(T3,0)=0,0,TRUE,4)</f>
        <v>0</v>
      </c>
      <c r="U43" s="21" cm="1">
        <f t="array" ref="U43">_xlfn.IFS(ROUND(U3,0)=4,1,ROUND(U3,0)=3,2,ROUND(U3,0)=2,3, ROUND(U3,0)=0,0,TRUE,4)</f>
        <v>0</v>
      </c>
      <c r="V43" s="21" cm="1">
        <f t="array" ref="V43">_xlfn.IFS(ROUND(V3,0)=4,1,ROUND(V3,0)=3,2,ROUND(V3,0)=2,3, ROUND(V3,0)=0,0,TRUE,4)</f>
        <v>0</v>
      </c>
      <c r="W43" s="21" cm="1">
        <f t="array" ref="W43">_xlfn.IFS(ROUND(W3,0)=4,1,ROUND(W3,0)=3,2,ROUND(W3,0)=2,3, ROUND(W3,0)=0,0,TRUE,4)</f>
        <v>0</v>
      </c>
      <c r="X43" s="21" cm="1">
        <f t="array" ref="X43">_xlfn.IFS(ROUND(X3,0)=4,1,ROUND(X3,0)=3,2,ROUND(X3,0)=2,3, ROUND(X3,0)=0,0,TRUE,4)</f>
        <v>0</v>
      </c>
      <c r="Y43" s="21" cm="1">
        <f t="array" ref="Y43">_xlfn.IFS(ROUND(Y3,0)=4,1,ROUND(Y3,0)=3,2,ROUND(Y3,0)=2,3, ROUND(Y3,0)=0,0,TRUE,4)</f>
        <v>0</v>
      </c>
      <c r="Z43" s="21" cm="1">
        <f t="array" ref="Z43">_xlfn.IFS(ROUND(Z3,0)=4,1,ROUND(Z3,0)=3,2,ROUND(Z3,0)=2,3, ROUND(Z3,0)=0,0,TRUE,4)</f>
        <v>0</v>
      </c>
      <c r="AA43" s="21" cm="1">
        <f t="array" ref="AA43">_xlfn.IFS(ROUND(AA3,0)=4,1,ROUND(AA3,0)=3,2,ROUND(AA3,0)=2,3, ROUND(AA3,0)=0,0,TRUE,4)</f>
        <v>0</v>
      </c>
      <c r="AB43" s="21" cm="1">
        <f t="array" ref="AB43">_xlfn.IFS(ROUND(AB3,0)=4,1,ROUND(AB3,0)=3,2,ROUND(AB3,0)=2,3, ROUND(AB3,0)=0,0,TRUE,4)</f>
        <v>0</v>
      </c>
      <c r="AC43" s="21" cm="1">
        <f t="array" ref="AC43">_xlfn.IFS(ROUND(AC3,0)=4,1,ROUND(AC3,0)=3,2,ROUND(AC3,0)=2,3, ROUND(AC3,0)=0,0,TRUE,4)</f>
        <v>0</v>
      </c>
      <c r="AD43" s="21" cm="1">
        <f t="array" ref="AD43">_xlfn.IFS(ROUND(AD3,0)=4,1,ROUND(AD3,0)=3,2,ROUND(AD3,0)=2,3, ROUND(AD3,0)=0,0,TRUE,4)</f>
        <v>0</v>
      </c>
      <c r="AE43" s="21" cm="1">
        <f t="array" ref="AE43">_xlfn.IFS(ROUND(AE3,0)=4,1,ROUND(AE3,0)=3,2,ROUND(AE3,0)=2,3, ROUND(AE3,0)=0,0,TRUE,4)</f>
        <v>0</v>
      </c>
      <c r="AF43" s="21" cm="1">
        <f t="array" ref="AF43">_xlfn.IFS(ROUND(AF3,0)=4,1,ROUND(AF3,0)=3,2,ROUND(AF3,0)=2,3, ROUND(AF3,0)=0,0,TRUE,4)</f>
        <v>0</v>
      </c>
      <c r="AG43" s="21" cm="1">
        <f t="array" ref="AG43">_xlfn.IFS(ROUND(AG3,0)=4,1,ROUND(AG3,0)=3,2,ROUND(AG3,0)=2,3, ROUND(AG3,0)=0,0,TRUE,4)</f>
        <v>0</v>
      </c>
      <c r="AH43" s="21" cm="1">
        <f t="array" ref="AH43">_xlfn.IFS(ROUND(AH3,0)=4,1,ROUND(AH3,0)=3,2,ROUND(AH3,0)=2,3, ROUND(AH3,0)=0,0,TRUE,4)</f>
        <v>0</v>
      </c>
      <c r="AI43" s="21" cm="1">
        <f t="array" ref="AI43">_xlfn.IFS(ROUND(AI3,0)=4,1,ROUND(AI3,0)=3,2,ROUND(AI3,0)=2,3, ROUND(AI3,0)=0,0,TRUE,4)</f>
        <v>0</v>
      </c>
      <c r="AJ43" s="21" cm="1">
        <f t="array" ref="AJ43">_xlfn.IFS(ROUND(AJ3,0)=4,1,ROUND(AJ3,0)=3,2,ROUND(AJ3,0)=2,3, ROUND(AJ3,0)=0,0,TRUE,4)</f>
        <v>0</v>
      </c>
      <c r="AK43" s="21" cm="1">
        <f t="array" ref="AK43">_xlfn.IFS(ROUND(AK3,0)=4,1,ROUND(AK3,0)=3,2,ROUND(AK3,0)=2,3, ROUND(AK3,0)=0,0,TRUE,4)</f>
        <v>0</v>
      </c>
      <c r="AL43" s="21" cm="1">
        <f t="array" ref="AL43">_xlfn.IFS(ROUND(AL3,0)=4,1,ROUND(AL3,0)=3,2,ROUND(AL3,0)=2,3, ROUND(AL3,0)=0,0,TRUE,4)</f>
        <v>0</v>
      </c>
      <c r="AM43" s="21" cm="1">
        <f t="array" ref="AM43">_xlfn.IFS(ROUND(AM3,0)=4,1,ROUND(AM3,0)=3,2,ROUND(AM3,0)=2,3, ROUND(AM3,0)=0,0,TRUE,4)</f>
        <v>0</v>
      </c>
      <c r="AN43" s="21" cm="1">
        <f t="array" ref="AN43">_xlfn.IFS(ROUND(AN3,0)=4,1,ROUND(AN3,0)=3,2,ROUND(AN3,0)=2,3, ROUND(AN3,0)=0,0,TRUE,4)</f>
        <v>0</v>
      </c>
      <c r="AO43" s="21" cm="1">
        <f t="array" ref="AO43">_xlfn.IFS(ROUND(AO3,0)=4,1,ROUND(AO3,0)=3,2,ROUND(AO3,0)=2,3, ROUND(AO3,0)=0,0,TRUE,4)</f>
        <v>0</v>
      </c>
      <c r="AP43" s="21" cm="1">
        <f t="array" ref="AP43">_xlfn.IFS(ROUND(AP3,0)=4,1,ROUND(AP3,0)=3,2,ROUND(AP3,0)=2,3, ROUND(AP3,0)=0,0,TRUE,4)</f>
        <v>0</v>
      </c>
      <c r="AQ43" s="21" cm="1">
        <f t="array" ref="AQ43">_xlfn.IFS(ROUND(AQ3,0)=4,1,ROUND(AQ3,0)=3,2,ROUND(AQ3,0)=2,3, ROUND(AQ3,0)=0,0,TRUE,4)</f>
        <v>0</v>
      </c>
      <c r="AR43" s="21" cm="1">
        <f t="array" ref="AR43">_xlfn.IFS(ROUND(AR3,0)=4,1,ROUND(AR3,0)=3,2,ROUND(AR3,0)=2,3, ROUND(AR3,0)=0,0,TRUE,4)</f>
        <v>0</v>
      </c>
      <c r="AS43" s="21" cm="1">
        <f t="array" ref="AS43">_xlfn.IFS(ROUND(AS3,0)=4,1,ROUND(AS3,0)=3,2,ROUND(AS3,0)=2,3, ROUND(AS3,0)=0,0,TRUE,4)</f>
        <v>0</v>
      </c>
      <c r="AT43" s="21" cm="1">
        <f t="array" ref="AT43">_xlfn.IFS(ROUND(AT3,0)=4,1,ROUND(AT3,0)=3,2,ROUND(AT3,0)=2,3, ROUND(AT3,0)=0,0,TRUE,4)</f>
        <v>0</v>
      </c>
      <c r="AU43" s="21" cm="1">
        <f t="array" ref="AU43">_xlfn.IFS(ROUND(AU3,0)=4,1,ROUND(AU3,0)=3,2,ROUND(AU3,0)=2,3, ROUND(AU3,0)=0,0,TRUE,4)</f>
        <v>0</v>
      </c>
      <c r="AV43" s="21" cm="1">
        <f t="array" ref="AV43">_xlfn.IFS(ROUND(AV3,0)=4,1,ROUND(AV3,0)=3,2,ROUND(AV3,0)=2,3, ROUND(AV3,0)=0,0,TRUE,4)</f>
        <v>0</v>
      </c>
      <c r="AW43" s="21" cm="1">
        <f t="array" ref="AW43">_xlfn.IFS(ROUND(AW3,0)=4,1,ROUND(AW3,0)=3,2,ROUND(AW3,0)=2,3, ROUND(AW3,0)=0,0,TRUE,4)</f>
        <v>0</v>
      </c>
      <c r="AX43" s="21" cm="1">
        <f t="array" ref="AX43">_xlfn.IFS(ROUND(AX3,0)=4,1,ROUND(AX3,0)=3,2,ROUND(AX3,0)=2,3, ROUND(AX3,0)=0,0,TRUE,4)</f>
        <v>0</v>
      </c>
      <c r="AY43" s="21" cm="1">
        <f t="array" ref="AY43">_xlfn.IFS(ROUND(AY3,0)=4,1,ROUND(AY3,0)=3,2,ROUND(AY3,0)=2,3, ROUND(AY3,0)=0,0,TRUE,4)</f>
        <v>0</v>
      </c>
    </row>
    <row r="44" spans="1:51" ht="15.95" customHeight="1">
      <c r="A44" s="21" t="s">
        <v>183</v>
      </c>
      <c r="B44" s="21" cm="1">
        <f t="array" ref="B44">_xlfn.IFS(ROUND(B4,0)=4,1,ROUND(B4,0)=3,2,ROUND(B4,0)=2,3, ROUND(B4,0)=0,0,TRUE,4)</f>
        <v>0</v>
      </c>
      <c r="C44" s="21" cm="1">
        <f t="array" ref="C44">_xlfn.IFS(ROUND(C4,0)=4,1,ROUND(C4,0)=3,2,ROUND(C4,0)=2,3, ROUND(C4,0)=0,0,TRUE,4)</f>
        <v>0</v>
      </c>
      <c r="D44" s="21" cm="1">
        <f t="array" ref="D44">_xlfn.IFS(ROUND(D4,0)=4,1,ROUND(D4,0)=3,2,ROUND(D4,0)=2,3, ROUND(D4,0)=0,0,TRUE,4)</f>
        <v>0</v>
      </c>
      <c r="E44" s="21" cm="1">
        <f t="array" ref="E44">_xlfn.IFS(ROUND(E4,0)=4,1,ROUND(E4,0)=3,2,ROUND(E4,0)=2,3, ROUND(E4,0)=0,0,TRUE,4)</f>
        <v>0</v>
      </c>
      <c r="F44" s="21" cm="1">
        <f t="array" ref="F44">_xlfn.IFS(ROUND(F4,0)=4,1,ROUND(F4,0)=3,2,ROUND(F4,0)=2,3, ROUND(F4,0)=0,0,TRUE,4)</f>
        <v>0</v>
      </c>
      <c r="G44" s="21" cm="1">
        <f t="array" ref="G44">_xlfn.IFS(ROUND(G4,0)=4,1,ROUND(G4,0)=3,2,ROUND(G4,0)=2,3, ROUND(G4,0)=0,0,TRUE,4)</f>
        <v>0</v>
      </c>
      <c r="H44" s="21" cm="1">
        <f t="array" ref="H44">_xlfn.IFS(ROUND(H4,0)=4,1,ROUND(H4,0)=3,2,ROUND(H4,0)=2,3, ROUND(H4,0)=0,0,TRUE,4)</f>
        <v>0</v>
      </c>
      <c r="I44" s="21" cm="1">
        <f t="array" ref="I44">_xlfn.IFS(ROUND(I4,0)=4,1,ROUND(I4,0)=3,2,ROUND(I4,0)=2,3, ROUND(I4,0)=0,0,TRUE,4)</f>
        <v>0</v>
      </c>
      <c r="J44" s="21" cm="1">
        <f t="array" ref="J44">_xlfn.IFS(ROUND(J4,0)=4,1,ROUND(J4,0)=3,2,ROUND(J4,0)=2,3, ROUND(J4,0)=0,0,TRUE,4)</f>
        <v>0</v>
      </c>
      <c r="K44" s="21" cm="1">
        <f t="array" ref="K44">_xlfn.IFS(ROUND(K4,0)=4,1,ROUND(K4,0)=3,2,ROUND(K4,0)=2,3, ROUND(K4,0)=0,0,TRUE,4)</f>
        <v>0</v>
      </c>
      <c r="L44" s="21" cm="1">
        <f t="array" ref="L44">_xlfn.IFS(ROUND(L4,0)=4,1,ROUND(L4,0)=3,2,ROUND(L4,0)=2,3, ROUND(L4,0)=0,0,TRUE,4)</f>
        <v>0</v>
      </c>
      <c r="M44" s="21" cm="1">
        <f t="array" ref="M44">_xlfn.IFS(ROUND(M4,0)=4,1,ROUND(M4,0)=3,2,ROUND(M4,0)=2,3, ROUND(M4,0)=0,0,TRUE,4)</f>
        <v>0</v>
      </c>
      <c r="N44" s="21" cm="1">
        <f t="array" ref="N44">_xlfn.IFS(ROUND(N4,0)=4,1,ROUND(N4,0)=3,2,ROUND(N4,0)=2,3, ROUND(N4,0)=0,0,TRUE,4)</f>
        <v>0</v>
      </c>
      <c r="O44" s="21" cm="1">
        <f t="array" ref="O44">_xlfn.IFS(ROUND(O4,0)=4,1,ROUND(O4,0)=3,2,ROUND(O4,0)=2,3, ROUND(O4,0)=0,0,TRUE,4)</f>
        <v>0</v>
      </c>
      <c r="P44" s="21" cm="1">
        <f t="array" ref="P44">_xlfn.IFS(ROUND(P4,0)=4,1,ROUND(P4,0)=3,2,ROUND(P4,0)=2,3, ROUND(P4,0)=0,0,TRUE,4)</f>
        <v>0</v>
      </c>
      <c r="Q44" s="21" cm="1">
        <f t="array" ref="Q44">_xlfn.IFS(ROUND(Q4,0)=4,1,ROUND(Q4,0)=3,2,ROUND(Q4,0)=2,3, ROUND(Q4,0)=0,0,TRUE,4)</f>
        <v>0</v>
      </c>
      <c r="R44" s="21" cm="1">
        <f t="array" ref="R44">_xlfn.IFS(ROUND(R4,0)=4,1,ROUND(R4,0)=3,2,ROUND(R4,0)=2,3, ROUND(R4,0)=0,0,TRUE,4)</f>
        <v>0</v>
      </c>
      <c r="S44" s="21" cm="1">
        <f t="array" ref="S44">_xlfn.IFS(ROUND(S4,0)=4,1,ROUND(S4,0)=3,2,ROUND(S4,0)=2,3, ROUND(S4,0)=0,0,TRUE,4)</f>
        <v>0</v>
      </c>
      <c r="T44" s="21" cm="1">
        <f t="array" ref="T44">_xlfn.IFS(ROUND(T4,0)=4,1,ROUND(T4,0)=3,2,ROUND(T4,0)=2,3, ROUND(T4,0)=0,0,TRUE,4)</f>
        <v>0</v>
      </c>
      <c r="U44" s="21" cm="1">
        <f t="array" ref="U44">_xlfn.IFS(ROUND(U4,0)=4,1,ROUND(U4,0)=3,2,ROUND(U4,0)=2,3, ROUND(U4,0)=0,0,TRUE,4)</f>
        <v>0</v>
      </c>
      <c r="V44" s="21" cm="1">
        <f t="array" ref="V44">_xlfn.IFS(ROUND(V4,0)=4,1,ROUND(V4,0)=3,2,ROUND(V4,0)=2,3, ROUND(V4,0)=0,0,TRUE,4)</f>
        <v>0</v>
      </c>
      <c r="W44" s="21" cm="1">
        <f t="array" ref="W44">_xlfn.IFS(ROUND(W4,0)=4,1,ROUND(W4,0)=3,2,ROUND(W4,0)=2,3, ROUND(W4,0)=0,0,TRUE,4)</f>
        <v>0</v>
      </c>
      <c r="X44" s="21" cm="1">
        <f t="array" ref="X44">_xlfn.IFS(ROUND(X4,0)=4,1,ROUND(X4,0)=3,2,ROUND(X4,0)=2,3, ROUND(X4,0)=0,0,TRUE,4)</f>
        <v>0</v>
      </c>
      <c r="Y44" s="21" cm="1">
        <f t="array" ref="Y44">_xlfn.IFS(ROUND(Y4,0)=4,1,ROUND(Y4,0)=3,2,ROUND(Y4,0)=2,3, ROUND(Y4,0)=0,0,TRUE,4)</f>
        <v>0</v>
      </c>
      <c r="Z44" s="21" cm="1">
        <f t="array" ref="Z44">_xlfn.IFS(ROUND(Z4,0)=4,1,ROUND(Z4,0)=3,2,ROUND(Z4,0)=2,3, ROUND(Z4,0)=0,0,TRUE,4)</f>
        <v>0</v>
      </c>
      <c r="AA44" s="21" cm="1">
        <f t="array" ref="AA44">_xlfn.IFS(ROUND(AA4,0)=4,1,ROUND(AA4,0)=3,2,ROUND(AA4,0)=2,3, ROUND(AA4,0)=0,0,TRUE,4)</f>
        <v>0</v>
      </c>
      <c r="AB44" s="21" cm="1">
        <f t="array" ref="AB44">_xlfn.IFS(ROUND(AB4,0)=4,1,ROUND(AB4,0)=3,2,ROUND(AB4,0)=2,3, ROUND(AB4,0)=0,0,TRUE,4)</f>
        <v>0</v>
      </c>
      <c r="AC44" s="21" cm="1">
        <f t="array" ref="AC44">_xlfn.IFS(ROUND(AC4,0)=4,1,ROUND(AC4,0)=3,2,ROUND(AC4,0)=2,3, ROUND(AC4,0)=0,0,TRUE,4)</f>
        <v>0</v>
      </c>
      <c r="AD44" s="21" cm="1">
        <f t="array" ref="AD44">_xlfn.IFS(ROUND(AD4,0)=4,1,ROUND(AD4,0)=3,2,ROUND(AD4,0)=2,3, ROUND(AD4,0)=0,0,TRUE,4)</f>
        <v>0</v>
      </c>
      <c r="AE44" s="21" cm="1">
        <f t="array" ref="AE44">_xlfn.IFS(ROUND(AE4,0)=4,1,ROUND(AE4,0)=3,2,ROUND(AE4,0)=2,3, ROUND(AE4,0)=0,0,TRUE,4)</f>
        <v>0</v>
      </c>
      <c r="AF44" s="21" cm="1">
        <f t="array" ref="AF44">_xlfn.IFS(ROUND(AF4,0)=4,1,ROUND(AF4,0)=3,2,ROUND(AF4,0)=2,3, ROUND(AF4,0)=0,0,TRUE,4)</f>
        <v>0</v>
      </c>
      <c r="AG44" s="21" cm="1">
        <f t="array" ref="AG44">_xlfn.IFS(ROUND(AG4,0)=4,1,ROUND(AG4,0)=3,2,ROUND(AG4,0)=2,3, ROUND(AG4,0)=0,0,TRUE,4)</f>
        <v>0</v>
      </c>
      <c r="AH44" s="21" cm="1">
        <f t="array" ref="AH44">_xlfn.IFS(ROUND(AH4,0)=4,1,ROUND(AH4,0)=3,2,ROUND(AH4,0)=2,3, ROUND(AH4,0)=0,0,TRUE,4)</f>
        <v>0</v>
      </c>
      <c r="AI44" s="21" cm="1">
        <f t="array" ref="AI44">_xlfn.IFS(ROUND(AI4,0)=4,1,ROUND(AI4,0)=3,2,ROUND(AI4,0)=2,3, ROUND(AI4,0)=0,0,TRUE,4)</f>
        <v>0</v>
      </c>
      <c r="AJ44" s="21" cm="1">
        <f t="array" ref="AJ44">_xlfn.IFS(ROUND(AJ4,0)=4,1,ROUND(AJ4,0)=3,2,ROUND(AJ4,0)=2,3, ROUND(AJ4,0)=0,0,TRUE,4)</f>
        <v>0</v>
      </c>
      <c r="AK44" s="21" cm="1">
        <f t="array" ref="AK44">_xlfn.IFS(ROUND(AK4,0)=4,1,ROUND(AK4,0)=3,2,ROUND(AK4,0)=2,3, ROUND(AK4,0)=0,0,TRUE,4)</f>
        <v>0</v>
      </c>
      <c r="AL44" s="21" cm="1">
        <f t="array" ref="AL44">_xlfn.IFS(ROUND(AL4,0)=4,1,ROUND(AL4,0)=3,2,ROUND(AL4,0)=2,3, ROUND(AL4,0)=0,0,TRUE,4)</f>
        <v>0</v>
      </c>
      <c r="AM44" s="21" cm="1">
        <f t="array" ref="AM44">_xlfn.IFS(ROUND(AM4,0)=4,1,ROUND(AM4,0)=3,2,ROUND(AM4,0)=2,3, ROUND(AM4,0)=0,0,TRUE,4)</f>
        <v>0</v>
      </c>
      <c r="AN44" s="21" cm="1">
        <f t="array" ref="AN44">_xlfn.IFS(ROUND(AN4,0)=4,1,ROUND(AN4,0)=3,2,ROUND(AN4,0)=2,3, ROUND(AN4,0)=0,0,TRUE,4)</f>
        <v>0</v>
      </c>
      <c r="AO44" s="21" cm="1">
        <f t="array" ref="AO44">_xlfn.IFS(ROUND(AO4,0)=4,1,ROUND(AO4,0)=3,2,ROUND(AO4,0)=2,3, ROUND(AO4,0)=0,0,TRUE,4)</f>
        <v>0</v>
      </c>
      <c r="AP44" s="21" cm="1">
        <f t="array" ref="AP44">_xlfn.IFS(ROUND(AP4,0)=4,1,ROUND(AP4,0)=3,2,ROUND(AP4,0)=2,3, ROUND(AP4,0)=0,0,TRUE,4)</f>
        <v>0</v>
      </c>
      <c r="AQ44" s="21" cm="1">
        <f t="array" ref="AQ44">_xlfn.IFS(ROUND(AQ4,0)=4,1,ROUND(AQ4,0)=3,2,ROUND(AQ4,0)=2,3, ROUND(AQ4,0)=0,0,TRUE,4)</f>
        <v>0</v>
      </c>
      <c r="AR44" s="21" cm="1">
        <f t="array" ref="AR44">_xlfn.IFS(ROUND(AR4,0)=4,1,ROUND(AR4,0)=3,2,ROUND(AR4,0)=2,3, ROUND(AR4,0)=0,0,TRUE,4)</f>
        <v>0</v>
      </c>
      <c r="AS44" s="21" cm="1">
        <f t="array" ref="AS44">_xlfn.IFS(ROUND(AS4,0)=4,1,ROUND(AS4,0)=3,2,ROUND(AS4,0)=2,3, ROUND(AS4,0)=0,0,TRUE,4)</f>
        <v>0</v>
      </c>
      <c r="AT44" s="21" cm="1">
        <f t="array" ref="AT44">_xlfn.IFS(ROUND(AT4,0)=4,1,ROUND(AT4,0)=3,2,ROUND(AT4,0)=2,3, ROUND(AT4,0)=0,0,TRUE,4)</f>
        <v>0</v>
      </c>
      <c r="AU44" s="21" cm="1">
        <f t="array" ref="AU44">_xlfn.IFS(ROUND(AU4,0)=4,1,ROUND(AU4,0)=3,2,ROUND(AU4,0)=2,3, ROUND(AU4,0)=0,0,TRUE,4)</f>
        <v>0</v>
      </c>
      <c r="AV44" s="21" cm="1">
        <f t="array" ref="AV44">_xlfn.IFS(ROUND(AV4,0)=4,1,ROUND(AV4,0)=3,2,ROUND(AV4,0)=2,3, ROUND(AV4,0)=0,0,TRUE,4)</f>
        <v>0</v>
      </c>
      <c r="AW44" s="21" cm="1">
        <f t="array" ref="AW44">_xlfn.IFS(ROUND(AW4,0)=4,1,ROUND(AW4,0)=3,2,ROUND(AW4,0)=2,3, ROUND(AW4,0)=0,0,TRUE,4)</f>
        <v>0</v>
      </c>
      <c r="AX44" s="21" cm="1">
        <f t="array" ref="AX44">_xlfn.IFS(ROUND(AX4,0)=4,1,ROUND(AX4,0)=3,2,ROUND(AX4,0)=2,3, ROUND(AX4,0)=0,0,TRUE,4)</f>
        <v>0</v>
      </c>
      <c r="AY44" s="21" cm="1">
        <f t="array" ref="AY44">_xlfn.IFS(ROUND(AY4,0)=4,1,ROUND(AY4,0)=3,2,ROUND(AY4,0)=2,3, ROUND(AY4,0)=0,0,TRUE,4)</f>
        <v>0</v>
      </c>
    </row>
    <row r="45" spans="1:51" s="83" customFormat="1" ht="15.95" customHeight="1">
      <c r="A45" s="82" t="s">
        <v>179</v>
      </c>
      <c r="B45" s="198" t="str" cm="1">
        <f t="array" ref="B45">_xlfn.IFS(COUNTIF(B41:B44, "&gt;=4") &gt;=3, 4, COUNTIF(B41:B44, "&gt;=3") &gt;=2,3,COUNTIF(B41:B44, "&gt;=2") &gt;=2, 2, COUNTIF(B41:B44, "=0") &gt;=1, "", "TRUE", 1)</f>
        <v/>
      </c>
      <c r="C45" s="198" t="str" cm="1">
        <f t="array" ref="C45">_xlfn.IFS(COUNTIF(C41:C44, "&gt;=4") &gt;=3, 4, COUNTIF(C41:C44, "&gt;=3") &gt;=2,3,COUNTIF(C41:C44, "&gt;=2") &gt;=2, 2, COUNTIF(C41:C44, "=0") &gt;=1, "", "TRUE", 1)</f>
        <v/>
      </c>
      <c r="D45" s="198" t="str" cm="1">
        <f t="array" ref="D45">_xlfn.IFS(COUNTIF(D41:D44, "&gt;=4") &gt;=3, 4, COUNTIF(D41:D44, "&gt;=3") &gt;=2,3,COUNTIF(D41:D44, "&gt;=2") &gt;=2, 2, COUNTIF(D41:D44, "=0") &gt;=1, "", "TRUE", 1)</f>
        <v/>
      </c>
      <c r="E45" s="198" t="str" cm="1">
        <f t="array" ref="E45">_xlfn.IFS(COUNTIF(E41:E44, "&gt;=4") &gt;=3, 4, COUNTIF(E41:E44, "&gt;=3") &gt;=2,3,COUNTIF(E41:E44, "&gt;=2") &gt;=2, 2, COUNTIF(E41:E44, "=0") &gt;=1, "", "TRUE", 1)</f>
        <v/>
      </c>
      <c r="F45" s="198" t="str" cm="1">
        <f t="array" ref="F45">_xlfn.IFS(COUNTIF(F41:F44, "&gt;=4") &gt;=3, 4, COUNTIF(F41:F44, "&gt;=3") &gt;=2,3,COUNTIF(F41:F44, "&gt;=2") &gt;=2, 2, COUNTIF(F41:F44, "=0") &gt;=1, "", "TRUE", 1)</f>
        <v/>
      </c>
      <c r="G45" s="198" t="str" cm="1">
        <f t="array" ref="G45">_xlfn.IFS(COUNTIF(G41:G44, "&gt;=4") &gt;=3, 4, COUNTIF(G41:G44, "&gt;=3") &gt;=2,3,COUNTIF(G41:G44, "&gt;=2") &gt;=2, 2, COUNTIF(G41:G44, "=0") &gt;=1, "", "TRUE", 1)</f>
        <v/>
      </c>
      <c r="H45" s="198" t="str" cm="1">
        <f t="array" ref="H45">_xlfn.IFS(COUNTIF(H41:H44, "&gt;=4") &gt;=3, 4, COUNTIF(H41:H44, "&gt;=3") &gt;=2,3,COUNTIF(H41:H44, "&gt;=2") &gt;=2, 2, COUNTIF(H41:H44, "=0") &gt;=1, "", "TRUE", 1)</f>
        <v/>
      </c>
      <c r="I45" s="198" t="str" cm="1">
        <f t="array" ref="I45">_xlfn.IFS(COUNTIF(I41:I44, "&gt;=4") &gt;=3, 4, COUNTIF(I41:I44, "&gt;=3") &gt;=2,3,COUNTIF(I41:I44, "&gt;=2") &gt;=2, 2, COUNTIF(I41:I44, "=0") &gt;=1, "", "TRUE", 1)</f>
        <v/>
      </c>
      <c r="J45" s="198" t="str" cm="1">
        <f t="array" ref="J45">_xlfn.IFS(COUNTIF(J41:J44, "&gt;=4") &gt;=3, 4, COUNTIF(J41:J44, "&gt;=3") &gt;=2,3,COUNTIF(J41:J44, "&gt;=2") &gt;=2, 2, COUNTIF(J41:J44, "=0") &gt;=1, "", "TRUE", 1)</f>
        <v/>
      </c>
      <c r="K45" s="198" t="str" cm="1">
        <f t="array" ref="K45">_xlfn.IFS(COUNTIF(K41:K44, "&gt;=4") &gt;=3, 4, COUNTIF(K41:K44, "&gt;=3") &gt;=2,3,COUNTIF(K41:K44, "&gt;=2") &gt;=2, 2, COUNTIF(K41:K44, "=0") &gt;=1, "", "TRUE", 1)</f>
        <v/>
      </c>
      <c r="L45" s="198" t="str" cm="1">
        <f t="array" ref="L45">_xlfn.IFS(COUNTIF(L41:L44, "&gt;=4") &gt;=3, 4, COUNTIF(L41:L44, "&gt;=3") &gt;=2,3,COUNTIF(L41:L44, "&gt;=2") &gt;=2, 2, COUNTIF(L41:L44, "=0") &gt;=1, "", "TRUE", 1)</f>
        <v/>
      </c>
      <c r="M45" s="198" t="str" cm="1">
        <f t="array" ref="M45">_xlfn.IFS(COUNTIF(M41:M44, "&gt;=4") &gt;=3, 4, COUNTIF(M41:M44, "&gt;=3") &gt;=2,3,COUNTIF(M41:M44, "&gt;=2") &gt;=2, 2, COUNTIF(M41:M44, "=0") &gt;=1, "", "TRUE", 1)</f>
        <v/>
      </c>
      <c r="N45" s="198" t="str" cm="1">
        <f t="array" ref="N45">_xlfn.IFS(COUNTIF(N41:N44, "&gt;=4") &gt;=3, 4, COUNTIF(N41:N44, "&gt;=3") &gt;=2,3,COUNTIF(N41:N44, "&gt;=2") &gt;=2, 2, COUNTIF(N41:N44, "=0") &gt;=1, "", "TRUE", 1)</f>
        <v/>
      </c>
      <c r="O45" s="198" t="str" cm="1">
        <f t="array" ref="O45">_xlfn.IFS(COUNTIF(O41:O44, "&gt;=4") &gt;=3, 4, COUNTIF(O41:O44, "&gt;=3") &gt;=2,3,COUNTIF(O41:O44, "&gt;=2") &gt;=2, 2, COUNTIF(O41:O44, "=0") &gt;=1, "", "TRUE", 1)</f>
        <v/>
      </c>
      <c r="P45" s="198" t="str" cm="1">
        <f t="array" ref="P45">_xlfn.IFS(COUNTIF(P41:P44, "&gt;=4") &gt;=3, 4, COUNTIF(P41:P44, "&gt;=3") &gt;=2,3,COUNTIF(P41:P44, "&gt;=2") &gt;=2, 2, COUNTIF(P41:P44, "=0") &gt;=1, "", "TRUE", 1)</f>
        <v/>
      </c>
      <c r="Q45" s="198" t="str" cm="1">
        <f t="array" ref="Q45">_xlfn.IFS(COUNTIF(Q41:Q44, "&gt;=4") &gt;=3, 4, COUNTIF(Q41:Q44, "&gt;=3") &gt;=2,3,COUNTIF(Q41:Q44, "&gt;=2") &gt;=2, 2, COUNTIF(Q41:Q44, "=0") &gt;=1, "", "TRUE", 1)</f>
        <v/>
      </c>
      <c r="R45" s="198" t="str" cm="1">
        <f t="array" ref="R45">_xlfn.IFS(COUNTIF(R41:R44, "&gt;=4") &gt;=3, 4, COUNTIF(R41:R44, "&gt;=3") &gt;=2,3,COUNTIF(R41:R44, "&gt;=2") &gt;=2, 2, COUNTIF(R41:R44, "=0") &gt;=1, "", "TRUE", 1)</f>
        <v/>
      </c>
      <c r="S45" s="198" t="str" cm="1">
        <f t="array" ref="S45">_xlfn.IFS(COUNTIF(S41:S44, "&gt;=4") &gt;=3, 4, COUNTIF(S41:S44, "&gt;=3") &gt;=2,3,COUNTIF(S41:S44, "&gt;=2") &gt;=2, 2, COUNTIF(S41:S44, "=0") &gt;=1, "", "TRUE", 1)</f>
        <v/>
      </c>
      <c r="T45" s="198" t="str" cm="1">
        <f t="array" ref="T45">_xlfn.IFS(COUNTIF(T41:T44, "&gt;=4") &gt;=3, 4, COUNTIF(T41:T44, "&gt;=3") &gt;=2,3,COUNTIF(T41:T44, "&gt;=2") &gt;=2, 2, COUNTIF(T41:T44, "=0") &gt;=1, "", "TRUE", 1)</f>
        <v/>
      </c>
      <c r="U45" s="198" t="str" cm="1">
        <f t="array" ref="U45">_xlfn.IFS(COUNTIF(U41:U44, "&gt;=4") &gt;=3, 4, COUNTIF(U41:U44, "&gt;=3") &gt;=2,3,COUNTIF(U41:U44, "&gt;=2") &gt;=2, 2, COUNTIF(U41:U44, "=0") &gt;=1, "", "TRUE", 1)</f>
        <v/>
      </c>
      <c r="V45" s="198" t="str" cm="1">
        <f t="array" ref="V45">_xlfn.IFS(COUNTIF(V41:V44, "&gt;=4") &gt;=3, 4, COUNTIF(V41:V44, "&gt;=3") &gt;=2,3,COUNTIF(V41:V44, "&gt;=2") &gt;=2, 2, COUNTIF(V41:V44, "=0") &gt;=1, "", "TRUE", 1)</f>
        <v/>
      </c>
      <c r="W45" s="198" t="str" cm="1">
        <f t="array" ref="W45">_xlfn.IFS(COUNTIF(W41:W44, "&gt;=4") &gt;=3, 4, COUNTIF(W41:W44, "&gt;=3") &gt;=2,3,COUNTIF(W41:W44, "&gt;=2") &gt;=2, 2, COUNTIF(W41:W44, "=0") &gt;=1, "", "TRUE", 1)</f>
        <v/>
      </c>
      <c r="X45" s="198" t="str" cm="1">
        <f t="array" ref="X45">_xlfn.IFS(COUNTIF(X41:X44, "&gt;=4") &gt;=3, 4, COUNTIF(X41:X44, "&gt;=3") &gt;=2,3,COUNTIF(X41:X44, "&gt;=2") &gt;=2, 2, COUNTIF(X41:X44, "=0") &gt;=1, "", "TRUE", 1)</f>
        <v/>
      </c>
      <c r="Y45" s="198" t="str" cm="1">
        <f t="array" ref="Y45">_xlfn.IFS(COUNTIF(Y41:Y44, "&gt;=4") &gt;=3, 4, COUNTIF(Y41:Y44, "&gt;=3") &gt;=2,3,COUNTIF(Y41:Y44, "&gt;=2") &gt;=2, 2, COUNTIF(Y41:Y44, "=0") &gt;=1, "", "TRUE", 1)</f>
        <v/>
      </c>
      <c r="Z45" s="198" t="str" cm="1">
        <f t="array" ref="Z45">_xlfn.IFS(COUNTIF(Z41:Z44, "&gt;=4") &gt;=3, 4, COUNTIF(Z41:Z44, "&gt;=3") &gt;=2,3,COUNTIF(Z41:Z44, "&gt;=2") &gt;=2, 2, COUNTIF(Z41:Z44, "=0") &gt;=1, "", "TRUE", 1)</f>
        <v/>
      </c>
      <c r="AA45" s="198" t="str" cm="1">
        <f t="array" ref="AA45">_xlfn.IFS(COUNTIF(AA41:AA44, "&gt;=4") &gt;=3, 4, COUNTIF(AA41:AA44, "&gt;=3") &gt;=2,3,COUNTIF(AA41:AA44, "&gt;=2") &gt;=2, 2, COUNTIF(AA41:AA44, "=0") &gt;=1, "", "TRUE", 1)</f>
        <v/>
      </c>
      <c r="AB45" s="198" t="str" cm="1">
        <f t="array" ref="AB45">_xlfn.IFS(COUNTIF(AB41:AB44, "&gt;=4") &gt;=3, 4, COUNTIF(AB41:AB44, "&gt;=3") &gt;=2,3,COUNTIF(AB41:AB44, "&gt;=2") &gt;=2, 2, COUNTIF(AB41:AB44, "=0") &gt;=1, "", "TRUE", 1)</f>
        <v/>
      </c>
      <c r="AC45" s="198" t="str" cm="1">
        <f t="array" ref="AC45">_xlfn.IFS(COUNTIF(AC41:AC44, "&gt;=4") &gt;=3, 4, COUNTIF(AC41:AC44, "&gt;=3") &gt;=2,3,COUNTIF(AC41:AC44, "&gt;=2") &gt;=2, 2, COUNTIF(AC41:AC44, "=0") &gt;=1, "", "TRUE", 1)</f>
        <v/>
      </c>
      <c r="AD45" s="198" t="str" cm="1">
        <f t="array" ref="AD45">_xlfn.IFS(COUNTIF(AD41:AD44, "&gt;=4") &gt;=3, 4, COUNTIF(AD41:AD44, "&gt;=3") &gt;=2,3,COUNTIF(AD41:AD44, "&gt;=2") &gt;=2, 2, COUNTIF(AD41:AD44, "=0") &gt;=1, "", "TRUE", 1)</f>
        <v/>
      </c>
      <c r="AE45" s="198" t="str" cm="1">
        <f t="array" ref="AE45">_xlfn.IFS(COUNTIF(AE41:AE44, "&gt;=4") &gt;=3, 4, COUNTIF(AE41:AE44, "&gt;=3") &gt;=2,3,COUNTIF(AE41:AE44, "&gt;=2") &gt;=2, 2, COUNTIF(AE41:AE44, "=0") &gt;=1, "", "TRUE", 1)</f>
        <v/>
      </c>
      <c r="AF45" s="198" t="str" cm="1">
        <f t="array" ref="AF45">_xlfn.IFS(COUNTIF(AF41:AF44, "&gt;=4") &gt;=3, 4, COUNTIF(AF41:AF44, "&gt;=3") &gt;=2,3,COUNTIF(AF41:AF44, "&gt;=2") &gt;=2, 2, COUNTIF(AF41:AF44, "=0") &gt;=1, "", "TRUE", 1)</f>
        <v/>
      </c>
      <c r="AG45" s="198" t="str" cm="1">
        <f t="array" ref="AG45">_xlfn.IFS(COUNTIF(AG41:AG44, "&gt;=4") &gt;=3, 4, COUNTIF(AG41:AG44, "&gt;=3") &gt;=2,3,COUNTIF(AG41:AG44, "&gt;=2") &gt;=2, 2, COUNTIF(AG41:AG44, "=0") &gt;=1, "", "TRUE", 1)</f>
        <v/>
      </c>
      <c r="AH45" s="198" t="str" cm="1">
        <f t="array" ref="AH45">_xlfn.IFS(COUNTIF(AH41:AH44, "&gt;=4") &gt;=3, 4, COUNTIF(AH41:AH44, "&gt;=3") &gt;=2,3,COUNTIF(AH41:AH44, "&gt;=2") &gt;=2, 2, COUNTIF(AH41:AH44, "=0") &gt;=1, "", "TRUE", 1)</f>
        <v/>
      </c>
      <c r="AI45" s="198" t="str" cm="1">
        <f t="array" ref="AI45">_xlfn.IFS(COUNTIF(AI41:AI44, "&gt;=4") &gt;=3, 4, COUNTIF(AI41:AI44, "&gt;=3") &gt;=2,3,COUNTIF(AI41:AI44, "&gt;=2") &gt;=2, 2, COUNTIF(AI41:AI44, "=0") &gt;=1, "", "TRUE", 1)</f>
        <v/>
      </c>
      <c r="AJ45" s="198" t="str" cm="1">
        <f t="array" ref="AJ45">_xlfn.IFS(COUNTIF(AJ41:AJ44, "&gt;=4") &gt;=3, 4, COUNTIF(AJ41:AJ44, "&gt;=3") &gt;=2,3,COUNTIF(AJ41:AJ44, "&gt;=2") &gt;=2, 2, COUNTIF(AJ41:AJ44, "=0") &gt;=1, "", "TRUE", 1)</f>
        <v/>
      </c>
      <c r="AK45" s="198" t="str" cm="1">
        <f t="array" ref="AK45">_xlfn.IFS(COUNTIF(AK41:AK44, "&gt;=4") &gt;=3, 4, COUNTIF(AK41:AK44, "&gt;=3") &gt;=2,3,COUNTIF(AK41:AK44, "&gt;=2") &gt;=2, 2, COUNTIF(AK41:AK44, "=0") &gt;=1, "", "TRUE", 1)</f>
        <v/>
      </c>
      <c r="AL45" s="198" t="str" cm="1">
        <f t="array" ref="AL45">_xlfn.IFS(COUNTIF(AL41:AL44, "&gt;=4") &gt;=3, 4, COUNTIF(AL41:AL44, "&gt;=3") &gt;=2,3,COUNTIF(AL41:AL44, "&gt;=2") &gt;=2, 2, COUNTIF(AL41:AL44, "=0") &gt;=1, "", "TRUE", 1)</f>
        <v/>
      </c>
      <c r="AM45" s="198" t="str" cm="1">
        <f t="array" ref="AM45">_xlfn.IFS(COUNTIF(AM41:AM44, "&gt;=4") &gt;=3, 4, COUNTIF(AM41:AM44, "&gt;=3") &gt;=2,3,COUNTIF(AM41:AM44, "&gt;=2") &gt;=2, 2, COUNTIF(AM41:AM44, "=0") &gt;=1, "", "TRUE", 1)</f>
        <v/>
      </c>
      <c r="AN45" s="198" t="str" cm="1">
        <f t="array" ref="AN45">_xlfn.IFS(COUNTIF(AN41:AN44, "&gt;=4") &gt;=3, 4, COUNTIF(AN41:AN44, "&gt;=3") &gt;=2,3,COUNTIF(AN41:AN44, "&gt;=2") &gt;=2, 2, COUNTIF(AN41:AN44, "=0") &gt;=1, "", "TRUE", 1)</f>
        <v/>
      </c>
      <c r="AO45" s="198" t="str" cm="1">
        <f t="array" ref="AO45">_xlfn.IFS(COUNTIF(AO41:AO44, "&gt;=4") &gt;=3, 4, COUNTIF(AO41:AO44, "&gt;=3") &gt;=2,3,COUNTIF(AO41:AO44, "&gt;=2") &gt;=2, 2, COUNTIF(AO41:AO44, "=0") &gt;=1, "", "TRUE", 1)</f>
        <v/>
      </c>
      <c r="AP45" s="198" t="str" cm="1">
        <f t="array" ref="AP45">_xlfn.IFS(COUNTIF(AP41:AP44, "&gt;=4") &gt;=3, 4, COUNTIF(AP41:AP44, "&gt;=3") &gt;=2,3,COUNTIF(AP41:AP44, "&gt;=2") &gt;=2, 2, COUNTIF(AP41:AP44, "=0") &gt;=1, "", "TRUE", 1)</f>
        <v/>
      </c>
      <c r="AQ45" s="198" t="str" cm="1">
        <f t="array" ref="AQ45">_xlfn.IFS(COUNTIF(AQ41:AQ44, "&gt;=4") &gt;=3, 4, COUNTIF(AQ41:AQ44, "&gt;=3") &gt;=2,3,COUNTIF(AQ41:AQ44, "&gt;=2") &gt;=2, 2, COUNTIF(AQ41:AQ44, "=0") &gt;=1, "", "TRUE", 1)</f>
        <v/>
      </c>
      <c r="AR45" s="198" t="str" cm="1">
        <f t="array" ref="AR45">_xlfn.IFS(COUNTIF(AR41:AR44, "&gt;=4") &gt;=3, 4, COUNTIF(AR41:AR44, "&gt;=3") &gt;=2,3,COUNTIF(AR41:AR44, "&gt;=2") &gt;=2, 2, COUNTIF(AR41:AR44, "=0") &gt;=1, "", "TRUE", 1)</f>
        <v/>
      </c>
      <c r="AS45" s="198" t="str" cm="1">
        <f t="array" ref="AS45">_xlfn.IFS(COUNTIF(AS41:AS44, "&gt;=4") &gt;=3, 4, COUNTIF(AS41:AS44, "&gt;=3") &gt;=2,3,COUNTIF(AS41:AS44, "&gt;=2") &gt;=2, 2, COUNTIF(AS41:AS44, "=0") &gt;=1, "", "TRUE", 1)</f>
        <v/>
      </c>
      <c r="AT45" s="198" t="str" cm="1">
        <f t="array" ref="AT45">_xlfn.IFS(COUNTIF(AT41:AT44, "&gt;=4") &gt;=3, 4, COUNTIF(AT41:AT44, "&gt;=3") &gt;=2,3,COUNTIF(AT41:AT44, "&gt;=2") &gt;=2, 2, COUNTIF(AT41:AT44, "=0") &gt;=1, "", "TRUE", 1)</f>
        <v/>
      </c>
      <c r="AU45" s="198" t="str" cm="1">
        <f t="array" ref="AU45">_xlfn.IFS(COUNTIF(AU41:AU44, "&gt;=4") &gt;=3, 4, COUNTIF(AU41:AU44, "&gt;=3") &gt;=2,3,COUNTIF(AU41:AU44, "&gt;=2") &gt;=2, 2, COUNTIF(AU41:AU44, "=0") &gt;=1, "", "TRUE", 1)</f>
        <v/>
      </c>
      <c r="AV45" s="198" t="str" cm="1">
        <f t="array" ref="AV45">_xlfn.IFS(COUNTIF(AV41:AV44, "&gt;=4") &gt;=3, 4, COUNTIF(AV41:AV44, "&gt;=3") &gt;=2,3,COUNTIF(AV41:AV44, "&gt;=2") &gt;=2, 2, COUNTIF(AV41:AV44, "=0") &gt;=1, "", "TRUE", 1)</f>
        <v/>
      </c>
      <c r="AW45" s="198" t="str" cm="1">
        <f t="array" ref="AW45">_xlfn.IFS(COUNTIF(AW41:AW44, "&gt;=4") &gt;=3, 4, COUNTIF(AW41:AW44, "&gt;=3") &gt;=2,3,COUNTIF(AW41:AW44, "&gt;=2") &gt;=2, 2, COUNTIF(AW41:AW44, "=0") &gt;=1, "", "TRUE", 1)</f>
        <v/>
      </c>
      <c r="AX45" s="198" t="str" cm="1">
        <f t="array" ref="AX45">_xlfn.IFS(COUNTIF(AX41:AX44, "&gt;=4") &gt;=3, 4, COUNTIF(AX41:AX44, "&gt;=3") &gt;=2,3,COUNTIF(AX41:AX44, "&gt;=2") &gt;=2, 2, COUNTIF(AX41:AX44, "=0") &gt;=1, "", "TRUE", 1)</f>
        <v/>
      </c>
      <c r="AY45" s="198" t="str" cm="1">
        <f t="array" ref="AY45">_xlfn.IFS(COUNTIF(AY41:AY44, "&gt;=4") &gt;=3, 4, COUNTIF(AY41:AY44, "&gt;=3") &gt;=2,3,COUNTIF(AY41:AY44, "&gt;=2") &gt;=2, 2, COUNTIF(AY41:AY44, "=0") &gt;=1, "", "TRUE", 1)</f>
        <v/>
      </c>
    </row>
    <row r="46" spans="1:51">
      <c r="A46" s="21"/>
      <c r="K46" s="21"/>
    </row>
    <row r="47" spans="1:51">
      <c r="A47" s="21"/>
    </row>
    <row r="48" spans="1:51">
      <c r="A48" s="21"/>
    </row>
    <row r="49" spans="1:1">
      <c r="A49" s="21"/>
    </row>
    <row r="50" spans="1:1">
      <c r="A50" s="21"/>
    </row>
    <row r="51" spans="1:1">
      <c r="A51" s="21"/>
    </row>
    <row r="52" spans="1:1">
      <c r="A52" s="21"/>
    </row>
    <row r="53" spans="1:1">
      <c r="A53" s="21"/>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59F6-69B5-D141-82F8-6E8032485849}">
  <sheetPr>
    <tabColor theme="7"/>
  </sheetPr>
  <dimension ref="A1:C10"/>
  <sheetViews>
    <sheetView workbookViewId="0">
      <selection activeCell="C10" sqref="C10"/>
    </sheetView>
  </sheetViews>
  <sheetFormatPr defaultColWidth="11.42578125" defaultRowHeight="15"/>
  <cols>
    <col min="3" max="3" width="98.140625" customWidth="1"/>
  </cols>
  <sheetData>
    <row r="1" spans="1:3">
      <c r="A1" s="71" t="s">
        <v>128</v>
      </c>
      <c r="B1" s="71" t="s">
        <v>129</v>
      </c>
      <c r="C1" s="124" t="s">
        <v>127</v>
      </c>
    </row>
    <row r="2" spans="1:3">
      <c r="A2" s="71">
        <v>1</v>
      </c>
      <c r="B2" s="71">
        <f>COUNTIF('CVA results and graph'!K2:K51, "=1")</f>
        <v>0</v>
      </c>
      <c r="C2" s="124" t="str" cm="1">
        <f t="array" ref="C2">_xlfn.TEXTJOIN(CHAR(13),TRUE,IF(('CVA results and graph'!K2:K51=A2)*('CVA results and graph'!B2:B51&lt;&gt;0),'CVA results and graph'!B2:B51,""))</f>
        <v/>
      </c>
    </row>
    <row r="3" spans="1:3">
      <c r="A3" s="71">
        <v>2</v>
      </c>
      <c r="B3" s="71">
        <f>COUNTIF('CVA results and graph'!K2:K51, "=2")</f>
        <v>0</v>
      </c>
      <c r="C3" s="124" t="str" cm="1">
        <f t="array" ref="C3">_xlfn.TEXTJOIN(CHAR(13),TRUE,IF(('CVA results and graph'!K2:K51=A3)*('CVA results and graph'!B2:B51&lt;&gt;0),'CVA results and graph'!B2:B51,""))</f>
        <v/>
      </c>
    </row>
    <row r="4" spans="1:3" ht="21" customHeight="1">
      <c r="A4" s="71">
        <v>3</v>
      </c>
      <c r="B4" s="71">
        <f>COUNTIF('CVA results and graph'!K2:K51, "=3")</f>
        <v>0</v>
      </c>
      <c r="C4" s="124" t="str" cm="1">
        <f t="array" ref="C4">_xlfn.TEXTJOIN(CHAR(13),TRUE,IF(('CVA results and graph'!K2:K51=A4)*('CVA results and graph'!B2:B51&lt;&gt;0),'CVA results and graph'!B2:B51,""))</f>
        <v/>
      </c>
    </row>
    <row r="5" spans="1:3">
      <c r="A5" s="71">
        <v>4</v>
      </c>
      <c r="B5" s="71">
        <f>COUNTIF('CVA results and graph'!K2:K51, "=4")</f>
        <v>0</v>
      </c>
      <c r="C5" s="125" t="str" cm="1">
        <f t="array" ref="C5">_xlfn.TEXTJOIN(CHAR(13),TRUE,IF(('CVA results and graph'!K2:K51=A5)*('CVA results and graph'!B2:B51&lt;&gt;0),'CVA results and graph'!B2:B51,""))</f>
        <v/>
      </c>
    </row>
    <row r="6" spans="1:3">
      <c r="C6" s="126"/>
    </row>
    <row r="7" spans="1:3">
      <c r="A7" s="71" t="s">
        <v>128</v>
      </c>
      <c r="B7" s="71" t="s">
        <v>129</v>
      </c>
      <c r="C7" s="124" t="s">
        <v>127</v>
      </c>
    </row>
    <row r="8" spans="1:3">
      <c r="A8" s="71">
        <v>1</v>
      </c>
      <c r="B8" s="71">
        <f>COUNTIF('CVA results and graph'!J2:J51, "&gt;0")</f>
        <v>0</v>
      </c>
      <c r="C8" s="124" t="str" cm="1">
        <f t="array" ref="C8">_xlfn.TEXTJOIN(CHAR(13),TRUE,IF(('CVA results and graph'!J2:J51&gt;A9)*('CVA results and graph'!B2:B51&lt;&gt;0),'CVA results and graph'!B2:B51,""))</f>
        <v/>
      </c>
    </row>
    <row r="9" spans="1:3">
      <c r="A9" s="71">
        <v>0</v>
      </c>
      <c r="B9" s="71">
        <f>COUNTIF('CVA results and graph'!J2:J51, "=0")</f>
        <v>0</v>
      </c>
      <c r="C9" s="124"/>
    </row>
    <row r="10" spans="1:3">
      <c r="A10" s="71">
        <v>-1</v>
      </c>
      <c r="B10" s="71">
        <f>COUNTIF('CVA results and graph'!J2:J51, "&lt;0")</f>
        <v>0</v>
      </c>
      <c r="C10" s="124" t="str" cm="1">
        <f t="array" ref="C10">_xlfn.TEXTJOIN(CHAR(13),TRUE,IF(('CVA results and graph'!J2:J51&lt;A9)*('CVA results and graph'!B2:B51&lt;&gt;0),'CVA results and graph'!B2:B51,""))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176</vt:i4>
      </vt:variant>
    </vt:vector>
  </HeadingPairs>
  <TitlesOfParts>
    <vt:vector size="185" baseType="lpstr">
      <vt:lpstr>Read Me</vt:lpstr>
      <vt:lpstr>Species</vt:lpstr>
      <vt:lpstr>Regional Exposure</vt:lpstr>
      <vt:lpstr>CVA 1-35 species</vt:lpstr>
      <vt:lpstr>CVA 36-50 species</vt:lpstr>
      <vt:lpstr>CVA results and graph</vt:lpstr>
      <vt:lpstr>Scoring (Data Quality)</vt:lpstr>
      <vt:lpstr>Scoring</vt:lpstr>
      <vt:lpstr>Outputs</vt:lpstr>
      <vt:lpstr>'CVA 36-50 species'!Pdata10</vt:lpstr>
      <vt:lpstr>Pdata10</vt:lpstr>
      <vt:lpstr>Pdata11</vt:lpstr>
      <vt:lpstr>Pdata12</vt:lpstr>
      <vt:lpstr>Pdata13</vt:lpstr>
      <vt:lpstr>Pdata14</vt:lpstr>
      <vt:lpstr>Pdata15</vt:lpstr>
      <vt:lpstr>Pdata16</vt:lpstr>
      <vt:lpstr>Pdata17</vt:lpstr>
      <vt:lpstr>Pdata18</vt:lpstr>
      <vt:lpstr>Pdata19</vt:lpstr>
      <vt:lpstr>'CVA 36-50 species'!Pdata2</vt:lpstr>
      <vt:lpstr>Pdata2</vt:lpstr>
      <vt:lpstr>Pdata20</vt:lpstr>
      <vt:lpstr>Pdata21</vt:lpstr>
      <vt:lpstr>Pdata22</vt:lpstr>
      <vt:lpstr>Pdata23</vt:lpstr>
      <vt:lpstr>Pdata24</vt:lpstr>
      <vt:lpstr>Pdata25</vt:lpstr>
      <vt:lpstr>Pdata26</vt:lpstr>
      <vt:lpstr>Pdata27</vt:lpstr>
      <vt:lpstr>Pdata28</vt:lpstr>
      <vt:lpstr>Pdata29</vt:lpstr>
      <vt:lpstr>'CVA 36-50 species'!Pdata3</vt:lpstr>
      <vt:lpstr>Pdata3</vt:lpstr>
      <vt:lpstr>Pdata30</vt:lpstr>
      <vt:lpstr>Pdata31</vt:lpstr>
      <vt:lpstr>Pdata32</vt:lpstr>
      <vt:lpstr>Pdata33</vt:lpstr>
      <vt:lpstr>Pdata34</vt:lpstr>
      <vt:lpstr>Pdata35</vt:lpstr>
      <vt:lpstr>'CVA 36-50 species'!Pdata4</vt:lpstr>
      <vt:lpstr>Pdata4</vt:lpstr>
      <vt:lpstr>'CVA 36-50 species'!Pdata5</vt:lpstr>
      <vt:lpstr>Pdata5</vt:lpstr>
      <vt:lpstr>'CVA 36-50 species'!Pdata6</vt:lpstr>
      <vt:lpstr>Pdata6</vt:lpstr>
      <vt:lpstr>'CVA 36-50 species'!Pdata7</vt:lpstr>
      <vt:lpstr>Pdata7</vt:lpstr>
      <vt:lpstr>'CVA 36-50 species'!Pdata8</vt:lpstr>
      <vt:lpstr>Pdata8</vt:lpstr>
      <vt:lpstr>'CVA 36-50 species'!Pdata9</vt:lpstr>
      <vt:lpstr>Pdata9</vt:lpstr>
      <vt:lpstr>'CVA 36-50 species'!Productivity10</vt:lpstr>
      <vt:lpstr>Productivity10</vt:lpstr>
      <vt:lpstr>'CVA 36-50 species'!Productivity11</vt:lpstr>
      <vt:lpstr>Productivity11</vt:lpstr>
      <vt:lpstr>Productivity12</vt:lpstr>
      <vt:lpstr>Productivity13</vt:lpstr>
      <vt:lpstr>Productivity14</vt:lpstr>
      <vt:lpstr>Productivity15</vt:lpstr>
      <vt:lpstr>Productivity16</vt:lpstr>
      <vt:lpstr>Productivity17</vt:lpstr>
      <vt:lpstr>Productivity18</vt:lpstr>
      <vt:lpstr>Productivity19</vt:lpstr>
      <vt:lpstr>'CVA 36-50 species'!Productivity2</vt:lpstr>
      <vt:lpstr>Productivity2</vt:lpstr>
      <vt:lpstr>Productivity20</vt:lpstr>
      <vt:lpstr>Productivity21</vt:lpstr>
      <vt:lpstr>Productivity22</vt:lpstr>
      <vt:lpstr>Productivity23</vt:lpstr>
      <vt:lpstr>Productivity24</vt:lpstr>
      <vt:lpstr>productivity25</vt:lpstr>
      <vt:lpstr>productivity26</vt:lpstr>
      <vt:lpstr>Productivity27</vt:lpstr>
      <vt:lpstr>Productivity28</vt:lpstr>
      <vt:lpstr>Productivity29</vt:lpstr>
      <vt:lpstr>'CVA 36-50 species'!Productivity3</vt:lpstr>
      <vt:lpstr>Productivity3</vt:lpstr>
      <vt:lpstr>Productivity30</vt:lpstr>
      <vt:lpstr>Productivity31</vt:lpstr>
      <vt:lpstr>Productivity32</vt:lpstr>
      <vt:lpstr>Productivity33</vt:lpstr>
      <vt:lpstr>Productivity34</vt:lpstr>
      <vt:lpstr>Productivity35</vt:lpstr>
      <vt:lpstr>'CVA 36-50 species'!Productivity4</vt:lpstr>
      <vt:lpstr>Productivity4</vt:lpstr>
      <vt:lpstr>'CVA 36-50 species'!Productivity5</vt:lpstr>
      <vt:lpstr>Productivity5</vt:lpstr>
      <vt:lpstr>'CVA 36-50 species'!Productivity6</vt:lpstr>
      <vt:lpstr>Productivity6</vt:lpstr>
      <vt:lpstr>'CVA 36-50 species'!Productivity7</vt:lpstr>
      <vt:lpstr>Productivity7</vt:lpstr>
      <vt:lpstr>'CVA 36-50 species'!Productivity8</vt:lpstr>
      <vt:lpstr>Productivity8</vt:lpstr>
      <vt:lpstr>'CVA 36-50 species'!Productivity9</vt:lpstr>
      <vt:lpstr>Productivity9</vt:lpstr>
      <vt:lpstr>'CVA 36-50 species'!Sdata10</vt:lpstr>
      <vt:lpstr>Sdata10</vt:lpstr>
      <vt:lpstr>Sdata11</vt:lpstr>
      <vt:lpstr>Sdata12</vt:lpstr>
      <vt:lpstr>Sdata13</vt:lpstr>
      <vt:lpstr>Sdata14</vt:lpstr>
      <vt:lpstr>Sdata15</vt:lpstr>
      <vt:lpstr>Sdata16</vt:lpstr>
      <vt:lpstr>Sdata17</vt:lpstr>
      <vt:lpstr>Sdata18</vt:lpstr>
      <vt:lpstr>Sdata19</vt:lpstr>
      <vt:lpstr>'CVA 36-50 species'!Sdata2</vt:lpstr>
      <vt:lpstr>Sdata2</vt:lpstr>
      <vt:lpstr>Sdata20</vt:lpstr>
      <vt:lpstr>Sdata21</vt:lpstr>
      <vt:lpstr>Sdata22</vt:lpstr>
      <vt:lpstr>Sdata23</vt:lpstr>
      <vt:lpstr>Sdata24</vt:lpstr>
      <vt:lpstr>Sdata25</vt:lpstr>
      <vt:lpstr>Sdata26</vt:lpstr>
      <vt:lpstr>Sdata27</vt:lpstr>
      <vt:lpstr>Sdata28</vt:lpstr>
      <vt:lpstr>Sdata29</vt:lpstr>
      <vt:lpstr>'CVA 36-50 species'!Sdata3</vt:lpstr>
      <vt:lpstr>Sdata3</vt:lpstr>
      <vt:lpstr>Sdata30</vt:lpstr>
      <vt:lpstr>Sdata31</vt:lpstr>
      <vt:lpstr>Sdata32</vt:lpstr>
      <vt:lpstr>Sdata33</vt:lpstr>
      <vt:lpstr>Sdata34</vt:lpstr>
      <vt:lpstr>Sdata35</vt:lpstr>
      <vt:lpstr>'CVA 36-50 species'!Sdata4</vt:lpstr>
      <vt:lpstr>Sdata4</vt:lpstr>
      <vt:lpstr>'CVA 36-50 species'!Sdata5</vt:lpstr>
      <vt:lpstr>Sdata5</vt:lpstr>
      <vt:lpstr>'CVA 36-50 species'!Sdata6</vt:lpstr>
      <vt:lpstr>Sdata6</vt:lpstr>
      <vt:lpstr>'CVA 36-50 species'!Sdata7</vt:lpstr>
      <vt:lpstr>Sdata7</vt:lpstr>
      <vt:lpstr>'CVA 36-50 species'!Sdata8</vt:lpstr>
      <vt:lpstr>Sdata8</vt:lpstr>
      <vt:lpstr>'CVA 36-50 species'!Sdata9</vt:lpstr>
      <vt:lpstr>Sdata9</vt:lpstr>
      <vt:lpstr>'CVA 36-50 species'!Suceptibility4</vt:lpstr>
      <vt:lpstr>Suceptibility4</vt:lpstr>
      <vt:lpstr>'CVA 36-50 species'!Susceptibility10</vt:lpstr>
      <vt:lpstr>Susceptibility10</vt:lpstr>
      <vt:lpstr>'CVA 36-50 species'!Susceptibility11</vt:lpstr>
      <vt:lpstr>Susceptibility11</vt:lpstr>
      <vt:lpstr>Susceptibility12</vt:lpstr>
      <vt:lpstr>Susceptibility13</vt:lpstr>
      <vt:lpstr>Susceptibility14</vt:lpstr>
      <vt:lpstr>Susceptibility15</vt:lpstr>
      <vt:lpstr>Susceptibility16</vt:lpstr>
      <vt:lpstr>Susceptibility17</vt:lpstr>
      <vt:lpstr>Susceptibility18</vt:lpstr>
      <vt:lpstr>Susceptibility19</vt:lpstr>
      <vt:lpstr>'CVA 36-50 species'!Susceptibility2</vt:lpstr>
      <vt:lpstr>Susceptibility2</vt:lpstr>
      <vt:lpstr>Susceptibility20</vt:lpstr>
      <vt:lpstr>Susceptibility21</vt:lpstr>
      <vt:lpstr>Susceptibility22</vt:lpstr>
      <vt:lpstr>Susceptibility23</vt:lpstr>
      <vt:lpstr>Susceptibility24</vt:lpstr>
      <vt:lpstr>Susceptibility25</vt:lpstr>
      <vt:lpstr>susceptibility26</vt:lpstr>
      <vt:lpstr>Susceptibility27</vt:lpstr>
      <vt:lpstr>Susceptibility28</vt:lpstr>
      <vt:lpstr>Susceptibility29</vt:lpstr>
      <vt:lpstr>'CVA 36-50 species'!Susceptibility3</vt:lpstr>
      <vt:lpstr>Susceptibility3</vt:lpstr>
      <vt:lpstr>Susceptibility30</vt:lpstr>
      <vt:lpstr>Susceptibility31</vt:lpstr>
      <vt:lpstr>Susceptibility32</vt:lpstr>
      <vt:lpstr>Susceptibility33</vt:lpstr>
      <vt:lpstr>Susceptibility34</vt:lpstr>
      <vt:lpstr>Susceptibility35</vt:lpstr>
      <vt:lpstr>'CVA 36-50 species'!Susceptibility4</vt:lpstr>
      <vt:lpstr>Susceptibility4</vt:lpstr>
      <vt:lpstr>'CVA 36-50 species'!Susceptibility5</vt:lpstr>
      <vt:lpstr>Susceptibility5</vt:lpstr>
      <vt:lpstr>'CVA 36-50 species'!Susceptibility6</vt:lpstr>
      <vt:lpstr>Susceptibility6</vt:lpstr>
      <vt:lpstr>'CVA 36-50 species'!Susceptibility7</vt:lpstr>
      <vt:lpstr>Susceptibility7</vt:lpstr>
      <vt:lpstr>'CVA 36-50 species'!Susceptibility8</vt:lpstr>
      <vt:lpstr>Susceptibility8</vt:lpstr>
      <vt:lpstr>'CVA 36-50 species'!Susceptibility9</vt:lpstr>
      <vt:lpstr>Susceptibility9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Karr;kkarredf@gmail.com</dc:creator>
  <cp:lastModifiedBy>Alice Thomas-Smyth</cp:lastModifiedBy>
  <cp:lastPrinted>2011-03-23T23:42:11Z</cp:lastPrinted>
  <dcterms:created xsi:type="dcterms:W3CDTF">2011-02-07T22:31:57Z</dcterms:created>
  <dcterms:modified xsi:type="dcterms:W3CDTF">2022-07-28T18:07:11Z</dcterms:modified>
</cp:coreProperties>
</file>